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mc:AlternateContent xmlns:mc="http://schemas.openxmlformats.org/markup-compatibility/2006">
    <mc:Choice Requires="x15">
      <x15ac:absPath xmlns:x15ac="http://schemas.microsoft.com/office/spreadsheetml/2010/11/ac" url="https://d.docs.live.net/d6bfa09cf7098797/Freelance/Aegro/Planilhas/Custos de safra/"/>
    </mc:Choice>
  </mc:AlternateContent>
  <xr:revisionPtr revIDLastSave="337" documentId="13_ncr:1_{87A1236C-0F85-4F01-BEB2-E3189D6EC486}" xr6:coauthVersionLast="45" xr6:coauthVersionMax="45" xr10:uidLastSave="{F82865A5-8122-4DBA-B571-99CF89E02FDF}"/>
  <bookViews>
    <workbookView xWindow="-120" yWindow="-120" windowWidth="38640" windowHeight="15840" tabRatio="651" xr2:uid="{BADAAF1E-83BF-45B4-8E71-CCAC7E398F6C}"/>
  </bookViews>
  <sheets>
    <sheet name="Apresentação" sheetId="1" r:id="rId1"/>
    <sheet name="Custos por hectare" sheetId="2" r:id="rId2"/>
    <sheet name="Insumos" sheetId="3" r:id="rId3"/>
    <sheet name="Máquinas" sheetId="4" r:id="rId4"/>
    <sheet name="Investimentos" sheetId="6" r:id="rId5"/>
    <sheet name=" Colheita, Transporte e Armaz." sheetId="5"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4" l="1"/>
  <c r="F5" i="3" l="1"/>
  <c r="D25" i="4" l="1"/>
  <c r="G15" i="5"/>
  <c r="G19" i="5" s="1"/>
  <c r="D21" i="4"/>
  <c r="D20" i="4"/>
  <c r="D18" i="4"/>
  <c r="F18" i="4" s="1"/>
  <c r="D17" i="4"/>
  <c r="F17" i="4" s="1"/>
  <c r="D19" i="4"/>
  <c r="F19" i="4" s="1"/>
  <c r="D8" i="4"/>
  <c r="D7" i="4"/>
  <c r="D6" i="4"/>
  <c r="F6" i="6"/>
  <c r="H6" i="6" s="1"/>
  <c r="F5" i="6"/>
  <c r="F20" i="4"/>
  <c r="F21" i="4"/>
  <c r="F22" i="4"/>
  <c r="F23" i="4"/>
  <c r="F24" i="4"/>
  <c r="F25" i="4"/>
  <c r="F34" i="4"/>
  <c r="F35" i="4"/>
  <c r="F12" i="4"/>
  <c r="F36" i="4" l="1"/>
  <c r="F29" i="4"/>
  <c r="F43" i="4" s="1"/>
  <c r="C12" i="2" s="1"/>
  <c r="C15" i="2"/>
  <c r="H5" i="6"/>
  <c r="H9" i="6" s="1"/>
  <c r="C13" i="2" s="1"/>
  <c r="F5" i="5"/>
  <c r="F9" i="5" s="1"/>
  <c r="F17" i="3"/>
  <c r="F16" i="3"/>
  <c r="F18" i="3"/>
  <c r="F15" i="3"/>
  <c r="F19" i="3"/>
  <c r="F20" i="3"/>
  <c r="F6" i="3"/>
  <c r="F14" i="3"/>
  <c r="F13" i="3"/>
  <c r="F12" i="3"/>
  <c r="F11" i="3"/>
  <c r="F10" i="3"/>
  <c r="F9" i="3"/>
  <c r="F8" i="3"/>
  <c r="F7" i="3"/>
  <c r="F21" i="3" l="1"/>
  <c r="C11" i="2" s="1"/>
  <c r="C17" i="2" s="1"/>
  <c r="D11" i="2" l="1"/>
  <c r="C18" i="2"/>
  <c r="D13" i="2"/>
  <c r="D17" i="2" l="1"/>
  <c r="D12" i="2"/>
  <c r="D14" i="2"/>
  <c r="D15" i="2"/>
</calcChain>
</file>

<file path=xl/sharedStrings.xml><?xml version="1.0" encoding="utf-8"?>
<sst xmlns="http://schemas.openxmlformats.org/spreadsheetml/2006/main" count="139" uniqueCount="85">
  <si>
    <t>ton</t>
  </si>
  <si>
    <t>8-30-16 + 0,5% Zn</t>
  </si>
  <si>
    <t>20-0-20 (1 cobertura)</t>
  </si>
  <si>
    <t>litro</t>
  </si>
  <si>
    <t>horas/hectare</t>
  </si>
  <si>
    <t xml:space="preserve">R$/ha </t>
  </si>
  <si>
    <t>Partc. Custo</t>
  </si>
  <si>
    <t>Frete</t>
  </si>
  <si>
    <t>Silos</t>
  </si>
  <si>
    <t>R$/ton</t>
  </si>
  <si>
    <t>Juros do custeio da safra</t>
  </si>
  <si>
    <t>Depreciação máquinas</t>
  </si>
  <si>
    <t>Descrição do insumo</t>
  </si>
  <si>
    <t>Unidade</t>
  </si>
  <si>
    <t>Quantidade</t>
  </si>
  <si>
    <t>Subtotal</t>
  </si>
  <si>
    <t>Preço unitário</t>
  </si>
  <si>
    <t>sacos</t>
  </si>
  <si>
    <t>Categorias</t>
  </si>
  <si>
    <t>Insumos</t>
  </si>
  <si>
    <t>Investimentos</t>
  </si>
  <si>
    <t>Máquinas</t>
  </si>
  <si>
    <t>Transporte e Armazenamento</t>
  </si>
  <si>
    <t>Preparo de solo</t>
  </si>
  <si>
    <t>Plantio e Tratos Culturais</t>
  </si>
  <si>
    <t>1ª adubação de cobertura</t>
  </si>
  <si>
    <t>1ª pulverização de inseticida</t>
  </si>
  <si>
    <t>2ª pulverização de inseticida</t>
  </si>
  <si>
    <t>1ª pulverização de fungicida</t>
  </si>
  <si>
    <t>2ª pulverização de fungicida</t>
  </si>
  <si>
    <t>Descrição da atividade com máquinas</t>
  </si>
  <si>
    <t>Descrição dos investimentos</t>
  </si>
  <si>
    <t>Preço total (R$/ha)</t>
  </si>
  <si>
    <t>Quantidade por hectare</t>
  </si>
  <si>
    <t>R$/ano ou safra</t>
  </si>
  <si>
    <t>Valor total do investimento</t>
  </si>
  <si>
    <t>Alíquota</t>
  </si>
  <si>
    <t>Custo por ano ou safra</t>
  </si>
  <si>
    <t>Total de ha utilizados no ano ou safra</t>
  </si>
  <si>
    <t>Custo (R$/ha)</t>
  </si>
  <si>
    <t>Manutenção de máquinas</t>
  </si>
  <si>
    <t>Descrição</t>
  </si>
  <si>
    <t xml:space="preserve">Descrição </t>
  </si>
  <si>
    <t>Exemplo:</t>
  </si>
  <si>
    <t>h/ha</t>
  </si>
  <si>
    <t>(1ha/1 horas) / [((10 m * 5,5)/10) *0,75)]</t>
  </si>
  <si>
    <t>Sugestão para estimar as horas por hectare do seu maquinário com melhor precisão</t>
  </si>
  <si>
    <t>1 / [((largura x velocidade)/10)* eficiência] (em geral, pode ser utilizado 0,7 ou 0,75)</t>
  </si>
  <si>
    <t>Preço unitário da hora/hectare das máquinas</t>
  </si>
  <si>
    <t>Aqui você pode considerar o custo por hora do diesel, operador de máquinas, etc.</t>
  </si>
  <si>
    <t>Subtotal Máquinas</t>
  </si>
  <si>
    <t>Produtividade (ton/ha)</t>
  </si>
  <si>
    <t>Colheita terceirizada</t>
  </si>
  <si>
    <t>Transporte com caminhão</t>
  </si>
  <si>
    <t>Calcácio Dolomítico</t>
  </si>
  <si>
    <t>Micronutrientes (FTE BR 12)</t>
  </si>
  <si>
    <t>Herbicida pré-emergente - Acetanilida</t>
  </si>
  <si>
    <t>Herbicida pré-emergente  - Triazina</t>
  </si>
  <si>
    <t>Inseticida contato - Piretróide</t>
  </si>
  <si>
    <t>Inseticida fisiológico</t>
  </si>
  <si>
    <t>Sementes</t>
  </si>
  <si>
    <t>Tratamento de sementes - Tiocarbamato</t>
  </si>
  <si>
    <t>Calagem Convencional</t>
  </si>
  <si>
    <t>Aração</t>
  </si>
  <si>
    <t>Gradeação</t>
  </si>
  <si>
    <t>Transporte interno</t>
  </si>
  <si>
    <t>Colhedora</t>
  </si>
  <si>
    <t>Aplicação de herbicida</t>
  </si>
  <si>
    <t>Plantio e adubação de base</t>
  </si>
  <si>
    <t>Manutenção de máquinas*</t>
  </si>
  <si>
    <t xml:space="preserve">*Manutenção de máquinas: Aqui foi sugerido que você utilize uma média da quantidade de manutenções de máquinas (quantidade) e o custo médio dessas manutenções (preço unitário) feitas na safra (importante separar por safras caso você faça mais que uma safra por ano), ou por ano agrícola, caso você faça apenas uma safra no ano. </t>
  </si>
  <si>
    <t>Não se aplica</t>
  </si>
  <si>
    <t>Escreva aqui o nome da cultura</t>
  </si>
  <si>
    <t>Escreva aqui o ano atual</t>
  </si>
  <si>
    <t>Escreva aqui a época de Plantio</t>
  </si>
  <si>
    <t>Atenção! Não é recomendado que você edite esta primeira tabela. Adicione os dados da sua fazenda nas próximas abas e as participapações das categoria no custo total da sua safra por hectare atualizarão automaticamente!</t>
  </si>
  <si>
    <t>ha</t>
  </si>
  <si>
    <t>Escreva à direita a sua área:</t>
  </si>
  <si>
    <t>Custo total por hectare</t>
  </si>
  <si>
    <t>Custo total da safra</t>
  </si>
  <si>
    <t>INSUMOS</t>
  </si>
  <si>
    <t>MÁQUINAS</t>
  </si>
  <si>
    <t>INVESTIMENTOS</t>
  </si>
  <si>
    <t>COLHEITA</t>
  </si>
  <si>
    <t>TRANSPORTE E ARMAZENAMENTO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</si>
</sst>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7">
    <font>
      <sz val="11"/>
      <color theme="1"/>
      <name val="Roboto REGULAR"/>
      <family val="2"/>
      <scheme val="minor"/>
    </font>
    <font>
      <sz val="11"/>
      <color theme="1"/>
      <name val="Roboto REGULAR"/>
      <family val="2"/>
      <scheme val="minor"/>
    </font>
    <font>
      <b/>
      <sz val="10"/>
      <name val="Times New Roman"/>
      <family val="1"/>
    </font>
    <font>
      <sz val="10"/>
      <name val="Times New Roman"/>
      <family val="1"/>
    </font>
    <font>
      <b/>
      <sz val="12"/>
      <color theme="1"/>
      <name val="Roboto REGULAR"/>
      <family val="2"/>
      <scheme val="minor"/>
    </font>
    <font>
      <sz val="11"/>
      <color theme="1"/>
      <name val="Roboto"/>
    </font>
    <font>
      <sz val="11"/>
      <color theme="1" tint="0.249977111117893"/>
      <name val="Roboto"/>
    </font>
    <font>
      <b/>
      <sz val="12"/>
      <color rgb="FF00B147"/>
      <name val="Roboto"/>
    </font>
    <font>
      <b/>
      <sz val="12"/>
      <color rgb="FF00B147"/>
      <name val="Roboto REGULAR"/>
      <family val="2"/>
      <scheme val="minor"/>
    </font>
    <font>
      <sz val="11"/>
      <color theme="1"/>
      <name val="Roboto "/>
    </font>
    <font>
      <sz val="10"/>
      <color theme="1"/>
      <name val="Roboto "/>
    </font>
    <font>
      <b/>
      <sz val="16"/>
      <color rgb="FF00B147"/>
      <name val="Roboto REGULAR"/>
      <scheme val="minor"/>
    </font>
    <font>
      <b/>
      <i/>
      <sz val="10"/>
      <color rgb="FF505050"/>
      <name val="Roboto REGULAR"/>
      <scheme val="minor"/>
    </font>
    <font>
      <b/>
      <i/>
      <sz val="10"/>
      <color rgb="FFC00000"/>
      <name val="Roboto REGULAR"/>
      <scheme val="minor"/>
    </font>
    <font>
      <u/>
      <sz val="11"/>
      <color theme="1"/>
      <name val="Roboto REGULAR"/>
      <family val="2"/>
      <scheme val="minor"/>
    </font>
    <font>
      <b/>
      <sz val="18"/>
      <color rgb="FF005F61"/>
      <name val="Calibri"/>
      <family val="2"/>
    </font>
    <font>
      <sz val="18"/>
      <color rgb="FF005F61"/>
      <name val="Calibri"/>
      <family val="2"/>
    </font>
    <font>
      <sz val="9"/>
      <color rgb="FFFF0000"/>
      <name val="Calibri"/>
      <family val="2"/>
    </font>
    <font>
      <sz val="9"/>
      <color theme="1"/>
      <name val="Calibri"/>
      <family val="2"/>
    </font>
    <font>
      <b/>
      <sz val="12"/>
      <color theme="0"/>
      <name val="Calibri"/>
      <family val="2"/>
    </font>
    <font>
      <sz val="12"/>
      <color rgb="FF505050"/>
      <name val="Calibri"/>
      <family val="2"/>
    </font>
    <font>
      <b/>
      <sz val="12"/>
      <color rgb="FF505050"/>
      <name val="Calibri"/>
      <family val="2"/>
    </font>
    <font>
      <b/>
      <sz val="12"/>
      <color theme="1"/>
      <name val="Calibri"/>
      <family val="2"/>
    </font>
    <font>
      <b/>
      <sz val="12"/>
      <color rgb="FF005F61"/>
      <name val="Calibri"/>
      <family val="2"/>
    </font>
    <font>
      <b/>
      <sz val="13"/>
      <color rgb="FF005F61"/>
      <name val="Calibri"/>
      <family val="2"/>
    </font>
    <font>
      <sz val="12"/>
      <color theme="1"/>
      <name val="Calibri"/>
      <family val="2"/>
    </font>
    <font>
      <i/>
      <sz val="11"/>
      <color rgb="FF505050"/>
      <name val="Calibri"/>
      <family val="2"/>
    </font>
  </fonts>
  <fills count="13">
    <fill>
      <patternFill patternType="none"/>
    </fill>
    <fill>
      <patternFill patternType="gray125"/>
    </fill>
    <fill>
      <patternFill patternType="solid">
        <fgColor rgb="FFF2F2F2"/>
        <bgColor indexed="64"/>
      </patternFill>
    </fill>
    <fill>
      <patternFill patternType="solid">
        <fgColor theme="0"/>
        <bgColor indexed="64"/>
      </patternFill>
    </fill>
    <fill>
      <patternFill patternType="solid">
        <fgColor rgb="FF005F61"/>
        <bgColor indexed="64"/>
      </patternFill>
    </fill>
    <fill>
      <patternFill patternType="solid">
        <fgColor rgb="FFF5F5F5"/>
        <bgColor indexed="64"/>
      </patternFill>
    </fill>
    <fill>
      <patternFill patternType="solid">
        <fgColor rgb="FFFEEDCB"/>
        <bgColor indexed="64"/>
      </patternFill>
    </fill>
    <fill>
      <patternFill patternType="solid">
        <fgColor rgb="FF459331"/>
        <bgColor indexed="64"/>
      </patternFill>
    </fill>
    <fill>
      <patternFill patternType="solid">
        <fgColor rgb="FFF29D38"/>
        <bgColor indexed="64"/>
      </patternFill>
    </fill>
    <fill>
      <patternFill patternType="solid">
        <fgColor rgb="FFCC4727"/>
        <bgColor indexed="64"/>
      </patternFill>
    </fill>
    <fill>
      <patternFill patternType="solid">
        <fgColor rgb="FFFFC700"/>
        <bgColor indexed="64"/>
      </patternFill>
    </fill>
    <fill>
      <patternFill patternType="solid">
        <fgColor rgb="FF8C2094"/>
        <bgColor indexed="64"/>
      </patternFill>
    </fill>
    <fill>
      <patternFill patternType="solid">
        <fgColor rgb="FF3D67C5"/>
        <bgColor indexed="64"/>
      </patternFill>
    </fill>
  </fills>
  <borders count="1">
    <border>
      <left/>
      <right/>
      <top/>
      <bottom/>
      <diagonal/>
    </border>
  </borders>
  <cellStyleXfs count="2">
    <xf numFmtId="0" fontId="0" fillId="0" borderId="0"/>
    <xf numFmtId="9" fontId="1" fillId="0" borderId="0" applyFont="0" applyFill="0" applyBorder="0" applyAlignment="0" applyProtection="0"/>
  </cellStyleXfs>
  <cellXfs count="96">
    <xf numFmtId="0" fontId="0" fillId="0" borderId="0" xfId="0"/>
    <xf numFmtId="0" fontId="2" fillId="0" borderId="0" xfId="0" applyFont="1"/>
    <xf numFmtId="0" fontId="3" fillId="0" borderId="0" xfId="0" applyFont="1"/>
    <xf numFmtId="0" fontId="4" fillId="0" borderId="0" xfId="0" applyFont="1"/>
    <xf numFmtId="0" fontId="5" fillId="0" borderId="0" xfId="0" applyFont="1"/>
    <xf numFmtId="0" fontId="5" fillId="0" borderId="0" xfId="0" applyFont="1" applyBorder="1"/>
    <xf numFmtId="0" fontId="5" fillId="0" borderId="0" xfId="0" applyFont="1" applyFill="1"/>
    <xf numFmtId="0" fontId="5" fillId="0" borderId="0" xfId="0" applyFont="1" applyFill="1" applyBorder="1"/>
    <xf numFmtId="0" fontId="6" fillId="0" borderId="0" xfId="0" applyFont="1" applyFill="1"/>
    <xf numFmtId="0" fontId="6" fillId="2" borderId="0" xfId="0" applyFont="1" applyFill="1"/>
    <xf numFmtId="0" fontId="6" fillId="3" borderId="0" xfId="0" applyFont="1" applyFill="1"/>
    <xf numFmtId="0" fontId="6" fillId="0" borderId="0" xfId="0" applyFont="1"/>
    <xf numFmtId="0" fontId="7" fillId="0" borderId="0" xfId="0" applyFont="1"/>
    <xf numFmtId="0" fontId="8" fillId="0" borderId="0" xfId="0" applyFont="1"/>
    <xf numFmtId="0" fontId="9" fillId="0" borderId="0" xfId="0" applyFont="1"/>
    <xf numFmtId="2" fontId="9" fillId="0" borderId="0" xfId="0" applyNumberFormat="1" applyFont="1"/>
    <xf numFmtId="0" fontId="9" fillId="3" borderId="0" xfId="0" applyFont="1" applyFill="1"/>
    <xf numFmtId="0" fontId="10" fillId="0" borderId="0" xfId="0" applyFont="1" applyAlignment="1">
      <alignment wrapText="1"/>
    </xf>
    <xf numFmtId="0" fontId="10" fillId="0" borderId="0" xfId="0" applyFont="1"/>
    <xf numFmtId="0" fontId="0" fillId="0" borderId="0" xfId="0" applyFill="1"/>
    <xf numFmtId="2" fontId="0" fillId="0" borderId="0" xfId="0" applyNumberFormat="1" applyFill="1"/>
    <xf numFmtId="0" fontId="0" fillId="0" borderId="0" xfId="0" applyAlignment="1">
      <alignment horizontal="center" vertical="center"/>
    </xf>
    <xf numFmtId="0" fontId="11" fillId="0" borderId="0" xfId="0" applyFont="1"/>
    <xf numFmtId="0" fontId="12" fillId="0" borderId="0" xfId="0" applyFont="1"/>
    <xf numFmtId="0" fontId="13" fillId="0" borderId="0" xfId="0" applyFont="1"/>
    <xf numFmtId="0" fontId="14" fillId="0" borderId="0" xfId="0" applyFont="1"/>
    <xf numFmtId="0" fontId="0" fillId="7" borderId="0" xfId="0" applyFill="1"/>
    <xf numFmtId="0" fontId="0" fillId="8" borderId="0" xfId="0" applyFill="1"/>
    <xf numFmtId="0" fontId="0" fillId="9" borderId="0" xfId="0" applyFill="1"/>
    <xf numFmtId="0" fontId="0" fillId="10" borderId="0" xfId="0" applyFill="1"/>
    <xf numFmtId="0" fontId="0" fillId="11" borderId="0" xfId="0" applyFill="1"/>
    <xf numFmtId="0" fontId="0" fillId="12" borderId="0" xfId="0" applyFill="1"/>
    <xf numFmtId="0" fontId="15" fillId="0" borderId="0" xfId="0" applyFont="1"/>
    <xf numFmtId="0" fontId="16" fillId="0" borderId="0" xfId="0" applyFont="1"/>
    <xf numFmtId="0" fontId="15" fillId="0" borderId="0" xfId="0" applyFont="1" applyAlignment="1">
      <alignment horizontal="left"/>
    </xf>
    <xf numFmtId="0" fontId="17" fillId="0" borderId="0" xfId="0" applyFont="1" applyAlignment="1">
      <alignment vertical="top" wrapText="1"/>
    </xf>
    <xf numFmtId="0" fontId="18" fillId="0" borderId="0" xfId="0" applyFont="1" applyAlignment="1">
      <alignment vertical="top" wrapText="1"/>
    </xf>
    <xf numFmtId="0" fontId="19" fillId="4" borderId="0" xfId="0" applyFont="1" applyFill="1"/>
    <xf numFmtId="0" fontId="19" fillId="4" borderId="0" xfId="0" applyFont="1" applyFill="1" applyAlignment="1">
      <alignment horizontal="center"/>
    </xf>
    <xf numFmtId="0" fontId="20" fillId="5" borderId="0" xfId="0" applyFont="1" applyFill="1"/>
    <xf numFmtId="2" fontId="20" fillId="5" borderId="0" xfId="0" applyNumberFormat="1" applyFont="1" applyFill="1" applyAlignment="1">
      <alignment horizontal="center"/>
    </xf>
    <xf numFmtId="10" fontId="20" fillId="5" borderId="0" xfId="1" applyNumberFormat="1" applyFont="1" applyFill="1" applyAlignment="1">
      <alignment horizontal="center"/>
    </xf>
    <xf numFmtId="0" fontId="20" fillId="3" borderId="0" xfId="0" applyFont="1" applyFill="1"/>
    <xf numFmtId="2" fontId="20" fillId="3" borderId="0" xfId="0" applyNumberFormat="1" applyFont="1" applyFill="1" applyAlignment="1">
      <alignment horizontal="center"/>
    </xf>
    <xf numFmtId="10" fontId="20" fillId="3" borderId="0" xfId="1" applyNumberFormat="1" applyFont="1" applyFill="1" applyAlignment="1">
      <alignment horizontal="center"/>
    </xf>
    <xf numFmtId="0" fontId="21" fillId="5" borderId="0" xfId="0" applyFont="1" applyFill="1"/>
    <xf numFmtId="2" fontId="21" fillId="5" borderId="0" xfId="0" applyNumberFormat="1" applyFont="1" applyFill="1" applyAlignment="1">
      <alignment horizontal="center"/>
    </xf>
    <xf numFmtId="10" fontId="21" fillId="5" borderId="0" xfId="1" applyNumberFormat="1" applyFont="1" applyFill="1" applyAlignment="1">
      <alignment horizontal="center"/>
    </xf>
    <xf numFmtId="0" fontId="21" fillId="3" borderId="0" xfId="0" applyFont="1" applyFill="1"/>
    <xf numFmtId="4" fontId="21" fillId="0" borderId="0" xfId="0" applyNumberFormat="1" applyFont="1" applyAlignment="1">
      <alignment horizontal="center"/>
    </xf>
    <xf numFmtId="0" fontId="22" fillId="0" borderId="0" xfId="0" applyFont="1"/>
    <xf numFmtId="0" fontId="24" fillId="0" borderId="0" xfId="0" applyFont="1" applyAlignment="1">
      <alignment horizontal="center"/>
    </xf>
    <xf numFmtId="0" fontId="19" fillId="4" borderId="0" xfId="0" applyFont="1" applyFill="1" applyBorder="1"/>
    <xf numFmtId="0" fontId="19" fillId="4" borderId="0" xfId="0" applyFont="1" applyFill="1" applyBorder="1" applyAlignment="1">
      <alignment horizontal="center"/>
    </xf>
    <xf numFmtId="0" fontId="20" fillId="5" borderId="0" xfId="0" applyFont="1" applyFill="1" applyBorder="1"/>
    <xf numFmtId="0" fontId="20" fillId="5" borderId="0" xfId="0" applyFont="1" applyFill="1" applyBorder="1" applyAlignment="1">
      <alignment horizontal="center"/>
    </xf>
    <xf numFmtId="4" fontId="20" fillId="5" borderId="0" xfId="0" applyNumberFormat="1" applyFont="1" applyFill="1" applyBorder="1" applyAlignment="1">
      <alignment horizontal="center"/>
    </xf>
    <xf numFmtId="2" fontId="20" fillId="5" borderId="0" xfId="0" applyNumberFormat="1" applyFont="1" applyFill="1" applyBorder="1" applyAlignment="1">
      <alignment horizontal="center"/>
    </xf>
    <xf numFmtId="0" fontId="20" fillId="3" borderId="0" xfId="0" applyFont="1" applyFill="1" applyBorder="1" applyAlignment="1">
      <alignment horizontal="center"/>
    </xf>
    <xf numFmtId="4" fontId="20" fillId="3" borderId="0" xfId="0" applyNumberFormat="1" applyFont="1" applyFill="1" applyAlignment="1">
      <alignment horizontal="center"/>
    </xf>
    <xf numFmtId="4" fontId="20" fillId="5" borderId="0" xfId="0" applyNumberFormat="1" applyFont="1" applyFill="1" applyAlignment="1">
      <alignment horizontal="center"/>
    </xf>
    <xf numFmtId="164" fontId="20" fillId="5" borderId="0" xfId="0" applyNumberFormat="1" applyFont="1" applyFill="1"/>
    <xf numFmtId="0" fontId="20" fillId="3" borderId="0" xfId="0" applyFont="1" applyFill="1" applyBorder="1"/>
    <xf numFmtId="164" fontId="20" fillId="3" borderId="0" xfId="0" applyNumberFormat="1" applyFont="1" applyFill="1"/>
    <xf numFmtId="0" fontId="23" fillId="6" borderId="0" xfId="0" applyFont="1" applyFill="1"/>
    <xf numFmtId="0" fontId="23" fillId="6" borderId="0" xfId="0" applyFont="1" applyFill="1" applyBorder="1"/>
    <xf numFmtId="2" fontId="23" fillId="6" borderId="0" xfId="0" applyNumberFormat="1" applyFont="1" applyFill="1" applyAlignment="1">
      <alignment horizontal="center"/>
    </xf>
    <xf numFmtId="0" fontId="20" fillId="5" borderId="0" xfId="0" applyFont="1" applyFill="1" applyAlignment="1">
      <alignment horizontal="center"/>
    </xf>
    <xf numFmtId="0" fontId="20" fillId="3" borderId="0" xfId="0" applyFont="1" applyFill="1" applyAlignment="1">
      <alignment horizontal="center"/>
    </xf>
    <xf numFmtId="0" fontId="25" fillId="5" borderId="0" xfId="0" applyFont="1" applyFill="1"/>
    <xf numFmtId="2" fontId="25" fillId="5" borderId="0" xfId="0" applyNumberFormat="1" applyFont="1" applyFill="1" applyAlignment="1">
      <alignment horizontal="center"/>
    </xf>
    <xf numFmtId="2" fontId="25" fillId="5" borderId="0" xfId="0" applyNumberFormat="1" applyFont="1" applyFill="1" applyAlignment="1"/>
    <xf numFmtId="0" fontId="25" fillId="3" borderId="0" xfId="0" applyFont="1" applyFill="1"/>
    <xf numFmtId="2" fontId="25" fillId="3" borderId="0" xfId="0" applyNumberFormat="1" applyFont="1" applyFill="1" applyAlignment="1">
      <alignment horizontal="center"/>
    </xf>
    <xf numFmtId="2" fontId="25" fillId="3" borderId="0" xfId="0" applyNumberFormat="1" applyFont="1" applyFill="1" applyAlignment="1"/>
    <xf numFmtId="2" fontId="23" fillId="6" borderId="0" xfId="0" applyNumberFormat="1" applyFont="1" applyFill="1"/>
    <xf numFmtId="0" fontId="25" fillId="0" borderId="0" xfId="0" applyFont="1"/>
    <xf numFmtId="2" fontId="25" fillId="0" borderId="0" xfId="0" applyNumberFormat="1" applyFont="1"/>
    <xf numFmtId="0" fontId="20" fillId="5" borderId="0" xfId="0" applyFont="1" applyFill="1" applyAlignment="1">
      <alignment horizontal="center" vertical="center"/>
    </xf>
    <xf numFmtId="0" fontId="20" fillId="3" borderId="0" xfId="0" applyFont="1" applyFill="1" applyAlignment="1">
      <alignment horizontal="center" vertical="center"/>
    </xf>
    <xf numFmtId="2" fontId="20" fillId="3" borderId="0" xfId="0" applyNumberFormat="1" applyFont="1" applyFill="1" applyAlignment="1">
      <alignment horizontal="center" vertical="center"/>
    </xf>
    <xf numFmtId="2" fontId="20" fillId="5" borderId="0" xfId="0" applyNumberFormat="1" applyFont="1" applyFill="1" applyAlignment="1">
      <alignment horizontal="center" vertical="center"/>
    </xf>
    <xf numFmtId="2" fontId="23" fillId="6" borderId="0" xfId="0" applyNumberFormat="1" applyFont="1" applyFill="1" applyAlignment="1">
      <alignment horizontal="center" vertical="center"/>
    </xf>
    <xf numFmtId="2" fontId="25" fillId="0" borderId="0" xfId="0" applyNumberFormat="1" applyFont="1" applyAlignment="1">
      <alignment horizontal="center"/>
    </xf>
    <xf numFmtId="2" fontId="20" fillId="3" borderId="0" xfId="0" applyNumberFormat="1" applyFont="1" applyFill="1"/>
    <xf numFmtId="0" fontId="26" fillId="3" borderId="0" xfId="0" applyFont="1" applyFill="1" applyAlignment="1">
      <alignment horizontal="left" vertical="center" wrapText="1"/>
    </xf>
    <xf numFmtId="0" fontId="19" fillId="4" borderId="0" xfId="0" applyFont="1" applyFill="1" applyAlignment="1">
      <alignment horizontal="center" vertical="center" wrapText="1"/>
    </xf>
    <xf numFmtId="0" fontId="20" fillId="5" borderId="0" xfId="0" applyFont="1" applyFill="1" applyAlignment="1">
      <alignment horizontal="center" vertical="center" wrapText="1"/>
    </xf>
    <xf numFmtId="0" fontId="20" fillId="5" borderId="0" xfId="0" applyFont="1" applyFill="1" applyAlignment="1"/>
    <xf numFmtId="0" fontId="20" fillId="5" borderId="0" xfId="0" applyFont="1" applyFill="1" applyAlignment="1">
      <alignment horizontal="center"/>
    </xf>
    <xf numFmtId="2" fontId="20" fillId="5" borderId="0" xfId="0" applyNumberFormat="1" applyFont="1" applyFill="1"/>
    <xf numFmtId="0" fontId="20" fillId="0" borderId="0" xfId="0" applyFont="1" applyFill="1"/>
    <xf numFmtId="10" fontId="20" fillId="5" borderId="0" xfId="1" applyNumberFormat="1" applyFont="1" applyFill="1" applyAlignment="1">
      <alignment horizontal="center" vertical="center"/>
    </xf>
    <xf numFmtId="10" fontId="20" fillId="3" borderId="0" xfId="1" applyNumberFormat="1" applyFont="1" applyFill="1" applyAlignment="1">
      <alignment horizontal="center" vertical="center"/>
    </xf>
    <xf numFmtId="0" fontId="23" fillId="6" borderId="0" xfId="0" applyFont="1" applyFill="1" applyAlignment="1">
      <alignment horizontal="center" vertical="center"/>
    </xf>
    <xf numFmtId="0" fontId="23" fillId="6" borderId="0" xfId="0" applyFont="1" applyFill="1" applyAlignment="1">
      <alignment horizontal="center"/>
    </xf>
  </cellXfs>
  <cellStyles count="2">
    <cellStyle name="Normal" xfId="0" builtinId="0"/>
    <cellStyle name="Porcentagem" xfId="1" builtinId="5"/>
  </cellStyles>
  <dxfs count="0"/>
  <tableStyles count="0" defaultTableStyle="TableStyleMedium2" defaultPivotStyle="PivotStyleLight16"/>
  <colors>
    <mruColors>
      <color rgb="FF3D67C5"/>
      <color rgb="FFFFC700"/>
      <color rgb="FFCC4727"/>
      <color rgb="FF459331"/>
      <color rgb="FF8C2094"/>
      <color rgb="FFF29D38"/>
      <color rgb="FF005F61"/>
      <color rgb="FFFEEDCB"/>
      <color rgb="FFF5F5F5"/>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1"/>
    <c:plotArea>
      <c:layout>
        <c:manualLayout>
          <c:layoutTarget val="inner"/>
          <c:xMode val="edge"/>
          <c:yMode val="edge"/>
          <c:x val="4.8611309949892635E-2"/>
          <c:y val="5.1569235663723845E-2"/>
          <c:w val="0.89484126984126988"/>
          <c:h val="0.91111111111111109"/>
        </c:manualLayout>
      </c:layout>
      <c:pieChart>
        <c:varyColors val="1"/>
        <c:ser>
          <c:idx val="0"/>
          <c:order val="0"/>
          <c:spPr>
            <a:solidFill>
              <a:srgbClr val="FFC000"/>
            </a:solidFill>
            <a:effectLst/>
          </c:spPr>
          <c:dPt>
            <c:idx val="0"/>
            <c:bubble3D val="0"/>
            <c:spPr>
              <a:solidFill>
                <a:srgbClr val="459331"/>
              </a:solidFill>
              <a:ln>
                <a:noFill/>
              </a:ln>
              <a:effectLst/>
            </c:spPr>
            <c:extLst>
              <c:ext xmlns:c16="http://schemas.microsoft.com/office/drawing/2014/chart" uri="{C3380CC4-5D6E-409C-BE32-E72D297353CC}">
                <c16:uniqueId val="{00000002-D5D8-43D9-8545-46111D6FAA06}"/>
              </c:ext>
            </c:extLst>
          </c:dPt>
          <c:dPt>
            <c:idx val="1"/>
            <c:bubble3D val="0"/>
            <c:spPr>
              <a:solidFill>
                <a:srgbClr val="F29D38"/>
              </a:solidFill>
              <a:ln>
                <a:noFill/>
              </a:ln>
              <a:effectLst/>
            </c:spPr>
            <c:extLst>
              <c:ext xmlns:c16="http://schemas.microsoft.com/office/drawing/2014/chart" uri="{C3380CC4-5D6E-409C-BE32-E72D297353CC}">
                <c16:uniqueId val="{00000003-D5D8-43D9-8545-46111D6FAA06}"/>
              </c:ext>
            </c:extLst>
          </c:dPt>
          <c:dPt>
            <c:idx val="2"/>
            <c:bubble3D val="0"/>
            <c:spPr>
              <a:solidFill>
                <a:srgbClr val="CC4727"/>
              </a:solidFill>
              <a:ln>
                <a:noFill/>
              </a:ln>
              <a:effectLst/>
            </c:spPr>
            <c:extLst>
              <c:ext xmlns:c16="http://schemas.microsoft.com/office/drawing/2014/chart" uri="{C3380CC4-5D6E-409C-BE32-E72D297353CC}">
                <c16:uniqueId val="{00000006-D5D8-43D9-8545-46111D6FAA06}"/>
              </c:ext>
            </c:extLst>
          </c:dPt>
          <c:dPt>
            <c:idx val="3"/>
            <c:bubble3D val="0"/>
            <c:spPr>
              <a:solidFill>
                <a:srgbClr val="FFC700"/>
              </a:solidFill>
              <a:ln>
                <a:noFill/>
              </a:ln>
              <a:effectLst/>
            </c:spPr>
            <c:extLst>
              <c:ext xmlns:c16="http://schemas.microsoft.com/office/drawing/2014/chart" uri="{C3380CC4-5D6E-409C-BE32-E72D297353CC}">
                <c16:uniqueId val="{00000004-D5D8-43D9-8545-46111D6FAA06}"/>
              </c:ext>
            </c:extLst>
          </c:dPt>
          <c:dPt>
            <c:idx val="4"/>
            <c:bubble3D val="0"/>
            <c:spPr>
              <a:solidFill>
                <a:srgbClr val="8C2094"/>
              </a:solidFill>
              <a:ln>
                <a:noFill/>
              </a:ln>
              <a:effectLst/>
            </c:spPr>
            <c:extLst>
              <c:ext xmlns:c16="http://schemas.microsoft.com/office/drawing/2014/chart" uri="{C3380CC4-5D6E-409C-BE32-E72D297353CC}">
                <c16:uniqueId val="{00000005-D5D8-43D9-8545-46111D6FAA06}"/>
              </c:ext>
            </c:extLst>
          </c:dPt>
          <c:dPt>
            <c:idx val="5"/>
            <c:bubble3D val="0"/>
            <c:spPr>
              <a:solidFill>
                <a:srgbClr val="3D67C5"/>
              </a:solidFill>
              <a:ln>
                <a:noFill/>
              </a:ln>
              <a:effectLst/>
            </c:spPr>
            <c:extLst>
              <c:ext xmlns:c16="http://schemas.microsoft.com/office/drawing/2014/chart" uri="{C3380CC4-5D6E-409C-BE32-E72D297353CC}">
                <c16:uniqueId val="{00000008-D5D8-43D9-8545-46111D6FAA06}"/>
              </c:ext>
            </c:extLst>
          </c:dPt>
          <c:cat>
            <c:strRef>
              <c:f>'Custos por hectare'!$B$11:$B$16</c:f>
              <c:strCache>
                <c:ptCount val="5"/>
                <c:pt idx="0">
                  <c:v>Insumos</c:v>
                </c:pt>
                <c:pt idx="1">
                  <c:v>Máquinas</c:v>
                </c:pt>
                <c:pt idx="2">
                  <c:v>Investimentos</c:v>
                </c:pt>
                <c:pt idx="3">
                  <c:v>Colheita terceirizada</c:v>
                </c:pt>
                <c:pt idx="4">
                  <c:v>Transporte e Armazenamento</c:v>
                </c:pt>
              </c:strCache>
            </c:strRef>
          </c:cat>
          <c:val>
            <c:numRef>
              <c:f>'Custos por hectare'!$C$11:$C$16</c:f>
              <c:numCache>
                <c:formatCode>0.00</c:formatCode>
                <c:ptCount val="6"/>
                <c:pt idx="0">
                  <c:v>1333.4220000000003</c:v>
                </c:pt>
                <c:pt idx="1">
                  <c:v>654.2102890055271</c:v>
                </c:pt>
                <c:pt idx="2">
                  <c:v>12.520833333333334</c:v>
                </c:pt>
                <c:pt idx="3">
                  <c:v>0</c:v>
                </c:pt>
                <c:pt idx="4">
                  <c:v>300.8</c:v>
                </c:pt>
              </c:numCache>
            </c:numRef>
          </c:val>
          <c:extLst>
            <c:ext xmlns:c16="http://schemas.microsoft.com/office/drawing/2014/chart" uri="{C3380CC4-5D6E-409C-BE32-E72D297353CC}">
              <c16:uniqueId val="{00000000-D5D8-43D9-8545-46111D6FAA06}"/>
            </c:ext>
          </c:extLst>
        </c:ser>
        <c:ser>
          <c:idx val="1"/>
          <c:order val="1"/>
          <c:dPt>
            <c:idx val="0"/>
            <c:bubble3D val="0"/>
            <c:spPr>
              <a:gradFill rotWithShape="1">
                <a:gsLst>
                  <a:gs pos="0">
                    <a:schemeClr val="accent4">
                      <a:tint val="48000"/>
                      <a:satMod val="103000"/>
                      <a:lumMod val="102000"/>
                      <a:tint val="94000"/>
                    </a:schemeClr>
                  </a:gs>
                  <a:gs pos="50000">
                    <a:schemeClr val="accent4">
                      <a:tint val="48000"/>
                      <a:satMod val="110000"/>
                      <a:lumMod val="100000"/>
                      <a:shade val="100000"/>
                    </a:schemeClr>
                  </a:gs>
                  <a:gs pos="100000">
                    <a:schemeClr val="accent4">
                      <a:tint val="48000"/>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D-2AB1-4145-BB7F-8A28FAF5AA15}"/>
              </c:ext>
            </c:extLst>
          </c:dPt>
          <c:dPt>
            <c:idx val="1"/>
            <c:bubble3D val="0"/>
            <c:spPr>
              <a:gradFill rotWithShape="1">
                <a:gsLst>
                  <a:gs pos="0">
                    <a:schemeClr val="accent4">
                      <a:tint val="65000"/>
                      <a:satMod val="103000"/>
                      <a:lumMod val="102000"/>
                      <a:tint val="94000"/>
                    </a:schemeClr>
                  </a:gs>
                  <a:gs pos="50000">
                    <a:schemeClr val="accent4">
                      <a:tint val="65000"/>
                      <a:satMod val="110000"/>
                      <a:lumMod val="100000"/>
                      <a:shade val="100000"/>
                    </a:schemeClr>
                  </a:gs>
                  <a:gs pos="100000">
                    <a:schemeClr val="accent4">
                      <a:tint val="65000"/>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0F-2AB1-4145-BB7F-8A28FAF5AA15}"/>
              </c:ext>
            </c:extLst>
          </c:dPt>
          <c:dPt>
            <c:idx val="2"/>
            <c:bubble3D val="0"/>
            <c:spPr>
              <a:gradFill rotWithShape="1">
                <a:gsLst>
                  <a:gs pos="0">
                    <a:schemeClr val="accent4">
                      <a:tint val="83000"/>
                      <a:satMod val="103000"/>
                      <a:lumMod val="102000"/>
                      <a:tint val="94000"/>
                    </a:schemeClr>
                  </a:gs>
                  <a:gs pos="50000">
                    <a:schemeClr val="accent4">
                      <a:tint val="83000"/>
                      <a:satMod val="110000"/>
                      <a:lumMod val="100000"/>
                      <a:shade val="100000"/>
                    </a:schemeClr>
                  </a:gs>
                  <a:gs pos="100000">
                    <a:schemeClr val="accent4">
                      <a:tint val="83000"/>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11-2AB1-4145-BB7F-8A28FAF5AA15}"/>
              </c:ext>
            </c:extLst>
          </c:dPt>
          <c:dPt>
            <c:idx val="3"/>
            <c:bubble3D val="0"/>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13-2AB1-4145-BB7F-8A28FAF5AA15}"/>
              </c:ext>
            </c:extLst>
          </c:dPt>
          <c:dPt>
            <c:idx val="4"/>
            <c:bubble3D val="0"/>
            <c:spPr>
              <a:gradFill rotWithShape="1">
                <a:gsLst>
                  <a:gs pos="0">
                    <a:schemeClr val="accent4">
                      <a:shade val="82000"/>
                      <a:satMod val="103000"/>
                      <a:lumMod val="102000"/>
                      <a:tint val="94000"/>
                    </a:schemeClr>
                  </a:gs>
                  <a:gs pos="50000">
                    <a:schemeClr val="accent4">
                      <a:shade val="82000"/>
                      <a:satMod val="110000"/>
                      <a:lumMod val="100000"/>
                      <a:shade val="100000"/>
                    </a:schemeClr>
                  </a:gs>
                  <a:gs pos="100000">
                    <a:schemeClr val="accent4">
                      <a:shade val="82000"/>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15-2AB1-4145-BB7F-8A28FAF5AA15}"/>
              </c:ext>
            </c:extLst>
          </c:dPt>
          <c:dPt>
            <c:idx val="5"/>
            <c:bubble3D val="0"/>
            <c:spPr>
              <a:gradFill rotWithShape="1">
                <a:gsLst>
                  <a:gs pos="0">
                    <a:schemeClr val="accent4">
                      <a:shade val="65000"/>
                      <a:satMod val="103000"/>
                      <a:lumMod val="102000"/>
                      <a:tint val="94000"/>
                    </a:schemeClr>
                  </a:gs>
                  <a:gs pos="50000">
                    <a:schemeClr val="accent4">
                      <a:shade val="65000"/>
                      <a:satMod val="110000"/>
                      <a:lumMod val="100000"/>
                      <a:shade val="100000"/>
                    </a:schemeClr>
                  </a:gs>
                  <a:gs pos="100000">
                    <a:schemeClr val="accent4">
                      <a:shade val="65000"/>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17-2AB1-4145-BB7F-8A28FAF5AA15}"/>
              </c:ext>
            </c:extLst>
          </c:dPt>
          <c:dPt>
            <c:idx val="6"/>
            <c:bubble3D val="0"/>
            <c:spPr>
              <a:gradFill rotWithShape="1">
                <a:gsLst>
                  <a:gs pos="0">
                    <a:schemeClr val="accent4">
                      <a:shade val="47000"/>
                      <a:satMod val="103000"/>
                      <a:lumMod val="102000"/>
                      <a:tint val="94000"/>
                    </a:schemeClr>
                  </a:gs>
                  <a:gs pos="50000">
                    <a:schemeClr val="accent4">
                      <a:shade val="47000"/>
                      <a:satMod val="110000"/>
                      <a:lumMod val="100000"/>
                      <a:shade val="100000"/>
                    </a:schemeClr>
                  </a:gs>
                  <a:gs pos="100000">
                    <a:schemeClr val="accent4">
                      <a:shade val="47000"/>
                      <a:lumMod val="99000"/>
                      <a:satMod val="120000"/>
                      <a:shade val="78000"/>
                    </a:schemeClr>
                  </a:gs>
                </a:gsLst>
                <a:lin ang="5400000" scaled="0"/>
              </a:gradFill>
              <a:ln>
                <a:noFill/>
              </a:ln>
              <a:effectLst>
                <a:outerShdw blurRad="57150" dist="19050" dir="5400000" algn="ctr" rotWithShape="0">
                  <a:srgbClr val="000000">
                    <a:alpha val="63000"/>
                  </a:srgbClr>
                </a:outerShdw>
              </a:effectLst>
            </c:spPr>
            <c:extLst>
              <c:ext xmlns:c16="http://schemas.microsoft.com/office/drawing/2014/chart" uri="{C3380CC4-5D6E-409C-BE32-E72D297353CC}">
                <c16:uniqueId val="{00000019-2AB1-4145-BB7F-8A28FAF5AA15}"/>
              </c:ext>
            </c:extLst>
          </c:dPt>
          <c:cat>
            <c:strRef>
              <c:f>'Custos por hectare'!$B$11:$B$16</c:f>
              <c:strCache>
                <c:ptCount val="5"/>
                <c:pt idx="0">
                  <c:v>Insumos</c:v>
                </c:pt>
                <c:pt idx="1">
                  <c:v>Máquinas</c:v>
                </c:pt>
                <c:pt idx="2">
                  <c:v>Investimentos</c:v>
                </c:pt>
                <c:pt idx="3">
                  <c:v>Colheita terceirizada</c:v>
                </c:pt>
                <c:pt idx="4">
                  <c:v>Transporte e Armazenamento</c:v>
                </c:pt>
              </c:strCache>
            </c:strRef>
          </c:cat>
          <c:val>
            <c:numRef>
              <c:f>'Custos por hectare'!$D$11:$D$17</c:f>
              <c:numCache>
                <c:formatCode>0.00%</c:formatCode>
                <c:ptCount val="7"/>
                <c:pt idx="0">
                  <c:v>0.57950854672111285</c:v>
                </c:pt>
                <c:pt idx="1">
                  <c:v>0.28432143299839974</c:v>
                </c:pt>
                <c:pt idx="2">
                  <c:v>5.4415855811118059E-3</c:v>
                </c:pt>
                <c:pt idx="3">
                  <c:v>0</c:v>
                </c:pt>
                <c:pt idx="4">
                  <c:v>0.13072843469937553</c:v>
                </c:pt>
                <c:pt idx="6">
                  <c:v>1</c:v>
                </c:pt>
              </c:numCache>
            </c:numRef>
          </c:val>
          <c:extLst>
            <c:ext xmlns:c16="http://schemas.microsoft.com/office/drawing/2014/chart" uri="{C3380CC4-5D6E-409C-BE32-E72D297353CC}">
              <c16:uniqueId val="{00000001-D5D8-43D9-8545-46111D6FAA06}"/>
            </c:ext>
          </c:extLst>
        </c:ser>
        <c:dLbls>
          <c:showLegendKey val="0"/>
          <c:showVal val="0"/>
          <c:showCatName val="0"/>
          <c:showSerName val="0"/>
          <c:showPercent val="0"/>
          <c:showBubbleSize val="0"/>
          <c:showLeaderLines val="0"/>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drawings/_rels/drawing1.xml.rels><?xml version="1.0" encoding="UTF-8" standalone="yes"?>
<Relationships xmlns="http://schemas.openxmlformats.org/package/2006/relationships"><Relationship Id="rId3" Type="http://schemas.openxmlformats.org/officeDocument/2006/relationships/hyperlink" Target="https://conhecimento.aegro.com.br/contato?utm_source=planilha&amp;utm_medium=content&amp;utm_campaign=planilha-custos-por-hectare&amp;utm_content=banner-planilha" TargetMode="External"/><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4.png"/><Relationship Id="rId5" Type="http://schemas.openxmlformats.org/officeDocument/2006/relationships/hyperlink" Target="https://blog.aegro.com.br/" TargetMode="External"/><Relationship Id="rId4" Type="http://schemas.openxmlformats.org/officeDocument/2006/relationships/image" Target="../media/image3.jp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hyperlink" Target="https://blog.aegro.com.br/" TargetMode="External"/><Relationship Id="rId1" Type="http://schemas.openxmlformats.org/officeDocument/2006/relationships/chart" Target="../charts/chart1.xml"/><Relationship Id="rId5" Type="http://schemas.openxmlformats.org/officeDocument/2006/relationships/image" Target="../media/image3.jpg"/><Relationship Id="rId4" Type="http://schemas.openxmlformats.org/officeDocument/2006/relationships/hyperlink" Target="https://conhecimento.aegro.com.br/contato?utm_source=planilha&amp;utm_medium=content&amp;utm_campaign=planilha-custos-por-hectare&amp;utm_content=banner-planilha" TargetMode="External"/></Relationships>
</file>

<file path=xl/drawings/_rels/drawing3.xml.rels><?xml version="1.0" encoding="UTF-8" standalone="yes"?>
<Relationships xmlns="http://schemas.openxmlformats.org/package/2006/relationships"><Relationship Id="rId3" Type="http://schemas.openxmlformats.org/officeDocument/2006/relationships/hyperlink" Target="https://conhecimento.aegro.com.br/contato?utm_source=planilha&amp;utm_medium=content&amp;utm_campaign=planilha-custos-por-hectare&amp;utm_content=banner-planilha" TargetMode="External"/><Relationship Id="rId2" Type="http://schemas.openxmlformats.org/officeDocument/2006/relationships/image" Target="../media/image4.png"/><Relationship Id="rId1" Type="http://schemas.openxmlformats.org/officeDocument/2006/relationships/hyperlink" Target="https://blog.aegro.com.br/" TargetMode="External"/><Relationship Id="rId4" Type="http://schemas.openxmlformats.org/officeDocument/2006/relationships/image" Target="../media/image3.jpg"/></Relationships>
</file>

<file path=xl/drawings/_rels/drawing4.xml.rels><?xml version="1.0" encoding="UTF-8" standalone="yes"?>
<Relationships xmlns="http://schemas.openxmlformats.org/package/2006/relationships"><Relationship Id="rId3" Type="http://schemas.openxmlformats.org/officeDocument/2006/relationships/hyperlink" Target="https://conhecimento.aegro.com.br/contato?utm_source=planilha&amp;utm_medium=content&amp;utm_campaign=planilha-custos-por-hectare&amp;utm_content=banner-planilha" TargetMode="External"/><Relationship Id="rId2" Type="http://schemas.openxmlformats.org/officeDocument/2006/relationships/image" Target="../media/image4.png"/><Relationship Id="rId1" Type="http://schemas.openxmlformats.org/officeDocument/2006/relationships/hyperlink" Target="https://blog.aegro.com.br/" TargetMode="External"/><Relationship Id="rId4" Type="http://schemas.openxmlformats.org/officeDocument/2006/relationships/image" Target="../media/image3.jpg"/></Relationships>
</file>

<file path=xl/drawings/_rels/drawing5.xml.rels><?xml version="1.0" encoding="UTF-8" standalone="yes"?>
<Relationships xmlns="http://schemas.openxmlformats.org/package/2006/relationships"><Relationship Id="rId3" Type="http://schemas.openxmlformats.org/officeDocument/2006/relationships/hyperlink" Target="https://conhecimento.aegro.com.br/contato?utm_source=planilha&amp;utm_medium=content&amp;utm_campaign=planilha-custos-por-hectare&amp;utm_content=banner-planilha" TargetMode="External"/><Relationship Id="rId2" Type="http://schemas.openxmlformats.org/officeDocument/2006/relationships/image" Target="../media/image4.png"/><Relationship Id="rId1" Type="http://schemas.openxmlformats.org/officeDocument/2006/relationships/hyperlink" Target="https://blog.aegro.com.br/" TargetMode="External"/><Relationship Id="rId4" Type="http://schemas.openxmlformats.org/officeDocument/2006/relationships/image" Target="../media/image3.jpg"/></Relationships>
</file>

<file path=xl/drawings/_rels/drawing6.xml.rels><?xml version="1.0" encoding="UTF-8" standalone="yes"?>
<Relationships xmlns="http://schemas.openxmlformats.org/package/2006/relationships"><Relationship Id="rId3" Type="http://schemas.openxmlformats.org/officeDocument/2006/relationships/hyperlink" Target="https://conhecimento.aegro.com.br/contato?utm_source=planilha&amp;utm_medium=content&amp;utm_campaign=planilha-custos-por-hectare&amp;utm_content=banner-planilha" TargetMode="External"/><Relationship Id="rId2" Type="http://schemas.openxmlformats.org/officeDocument/2006/relationships/image" Target="../media/image4.png"/><Relationship Id="rId1" Type="http://schemas.openxmlformats.org/officeDocument/2006/relationships/hyperlink" Target="https://blog.aegro.com.br/" TargetMode="External"/><Relationship Id="rId4"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oneCellAnchor>
    <xdr:from>
      <xdr:col>10</xdr:col>
      <xdr:colOff>430541</xdr:colOff>
      <xdr:row>0</xdr:row>
      <xdr:rowOff>133350</xdr:rowOff>
    </xdr:from>
    <xdr:ext cx="552853" cy="367946"/>
    <xdr:pic>
      <xdr:nvPicPr>
        <xdr:cNvPr id="6" name="image2.png">
          <a:extLst>
            <a:ext uri="{FF2B5EF4-FFF2-40B4-BE49-F238E27FC236}">
              <a16:creationId xmlns:a16="http://schemas.microsoft.com/office/drawing/2014/main" id="{A3977ACF-65C0-4988-8382-C2057043BDC2}"/>
            </a:ext>
          </a:extLst>
        </xdr:cNvPr>
        <xdr:cNvPicPr preferRelativeResize="0"/>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7288541" y="133350"/>
          <a:ext cx="552853" cy="367946"/>
        </a:xfrm>
        <a:prstGeom prst="rect">
          <a:avLst/>
        </a:prstGeom>
        <a:noFill/>
      </xdr:spPr>
    </xdr:pic>
    <xdr:clientData/>
  </xdr:oneCellAnchor>
  <xdr:oneCellAnchor>
    <xdr:from>
      <xdr:col>0</xdr:col>
      <xdr:colOff>209550</xdr:colOff>
      <xdr:row>0</xdr:row>
      <xdr:rowOff>183106</xdr:rowOff>
    </xdr:from>
    <xdr:ext cx="1098578" cy="283504"/>
    <xdr:pic>
      <xdr:nvPicPr>
        <xdr:cNvPr id="7" name="image2.png">
          <a:extLst>
            <a:ext uri="{FF2B5EF4-FFF2-40B4-BE49-F238E27FC236}">
              <a16:creationId xmlns:a16="http://schemas.microsoft.com/office/drawing/2014/main" id="{E324EBB1-FD2F-4181-A5AA-D5660EBBCA37}"/>
            </a:ext>
          </a:extLst>
        </xdr:cNvPr>
        <xdr:cNvPicPr preferRelativeResize="0"/>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209550" y="183106"/>
          <a:ext cx="1098578" cy="283504"/>
        </a:xfrm>
        <a:prstGeom prst="rect">
          <a:avLst/>
        </a:prstGeom>
        <a:noFill/>
      </xdr:spPr>
    </xdr:pic>
    <xdr:clientData/>
  </xdr:oneCellAnchor>
  <xdr:twoCellAnchor>
    <xdr:from>
      <xdr:col>0</xdr:col>
      <xdr:colOff>133350</xdr:colOff>
      <xdr:row>5</xdr:row>
      <xdr:rowOff>23336</xdr:rowOff>
    </xdr:from>
    <xdr:to>
      <xdr:col>12</xdr:col>
      <xdr:colOff>666750</xdr:colOff>
      <xdr:row>27</xdr:row>
      <xdr:rowOff>95249</xdr:rowOff>
    </xdr:to>
    <xdr:sp macro="" textlink="">
      <xdr:nvSpPr>
        <xdr:cNvPr id="8" name="CaixaDeTexto 7">
          <a:extLst>
            <a:ext uri="{FF2B5EF4-FFF2-40B4-BE49-F238E27FC236}">
              <a16:creationId xmlns:a16="http://schemas.microsoft.com/office/drawing/2014/main" id="{76A8CFDC-5980-496B-91BC-B5BF3227425D}"/>
            </a:ext>
          </a:extLst>
        </xdr:cNvPr>
        <xdr:cNvSpPr txBox="1"/>
      </xdr:nvSpPr>
      <xdr:spPr>
        <a:xfrm>
          <a:off x="133350" y="1071086"/>
          <a:ext cx="8829675" cy="46820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360000" rtlCol="0" anchor="t"/>
        <a:lstStyle/>
        <a:p>
          <a:pPr rtl="0"/>
          <a:r>
            <a:rPr lang="pt-BR" sz="1300" b="1" i="0" baseline="0">
              <a:solidFill>
                <a:srgbClr val="005F61"/>
              </a:solidFill>
              <a:effectLst/>
              <a:latin typeface="Calibri" panose="020F0502020204030204" pitchFamily="34" charset="0"/>
              <a:ea typeface="Roboto" panose="02000000000000000000" pitchFamily="2" charset="0"/>
              <a:cs typeface="Calibri" panose="020F0502020204030204" pitchFamily="34" charset="0"/>
            </a:rPr>
            <a:t>Insumos, investimentos, maquinário... Tudo isso está envolvido nos custos de produção de uma lavoura. Mas anotar tudo isso em papel é a certeza de confusão no fechamento da safra.</a:t>
          </a:r>
        </a:p>
        <a:p>
          <a:pPr rtl="0"/>
          <a:endParaRPr lang="pt-BR" sz="1300" b="0" i="0" baseline="0">
            <a:solidFill>
              <a:srgbClr val="333333"/>
            </a:solidFill>
            <a:effectLst/>
            <a:latin typeface="Calibri" panose="020F0502020204030204" pitchFamily="34" charset="0"/>
            <a:ea typeface="Roboto" panose="02000000000000000000" pitchFamily="2" charset="0"/>
            <a:cs typeface="Calibri" panose="020F0502020204030204" pitchFamily="34" charset="0"/>
          </a:endParaRPr>
        </a:p>
        <a:p>
          <a:pPr rtl="0"/>
          <a:r>
            <a:rPr lang="pt-BR" sz="1300" b="0" i="0" baseline="0">
              <a:solidFill>
                <a:srgbClr val="333333"/>
              </a:solidFill>
              <a:effectLst/>
              <a:latin typeface="Calibri" panose="020F0502020204030204" pitchFamily="34" charset="0"/>
              <a:ea typeface="Roboto" panose="02000000000000000000" pitchFamily="2" charset="0"/>
              <a:cs typeface="Calibri" panose="020F0502020204030204" pitchFamily="34" charset="0"/>
            </a:rPr>
            <a:t>O custo de produção por hectare é um ponto essencial da sua gestão. É com ele que sabemos como está a saúde financeira da fazenda, por quanto devemos vender a produção, em quais categoriais estamos gastando mais ou menos, e muitas outras análises.</a:t>
          </a:r>
        </a:p>
        <a:p>
          <a:pPr rtl="0"/>
          <a:endParaRPr lang="pt-BR" sz="1300" b="0" i="0" baseline="0">
            <a:solidFill>
              <a:srgbClr val="333333"/>
            </a:solidFill>
            <a:effectLst/>
            <a:latin typeface="Calibri" panose="020F0502020204030204" pitchFamily="34" charset="0"/>
            <a:ea typeface="Roboto" panose="02000000000000000000" pitchFamily="2" charset="0"/>
            <a:cs typeface="Calibri" panose="020F0502020204030204" pitchFamily="34" charset="0"/>
          </a:endParaRPr>
        </a:p>
        <a:p>
          <a:pPr rtl="0"/>
          <a:r>
            <a:rPr lang="pt-BR" sz="1300" b="1" i="0" baseline="0">
              <a:solidFill>
                <a:srgbClr val="333333"/>
              </a:solidFill>
              <a:effectLst/>
              <a:latin typeface="Calibri" panose="020F0502020204030204" pitchFamily="34" charset="0"/>
              <a:ea typeface="Roboto" panose="02000000000000000000" pitchFamily="2" charset="0"/>
              <a:cs typeface="Calibri" panose="020F0502020204030204" pitchFamily="34" charset="0"/>
            </a:rPr>
            <a:t>Esta planilha é exatamente para isso! Com ela, você pode ter um melhor controle dos custos da sua cultura por hectare, permitindo identificar como melhorar sua rentabilidade.</a:t>
          </a:r>
        </a:p>
        <a:p>
          <a:pPr rtl="0"/>
          <a:endParaRPr lang="pt-BR" sz="1300" b="0" i="0" baseline="0">
            <a:solidFill>
              <a:srgbClr val="333333"/>
            </a:solidFill>
            <a:effectLst/>
            <a:latin typeface="Calibri" panose="020F0502020204030204" pitchFamily="34" charset="0"/>
            <a:ea typeface="Roboto" panose="02000000000000000000" pitchFamily="2" charset="0"/>
            <a:cs typeface="Calibri" panose="020F0502020204030204" pitchFamily="34" charset="0"/>
          </a:endParaRPr>
        </a:p>
        <a:p>
          <a:pPr rtl="0"/>
          <a:r>
            <a:rPr lang="pt-BR" sz="1300" b="0" i="0" baseline="0">
              <a:solidFill>
                <a:srgbClr val="333333"/>
              </a:solidFill>
              <a:effectLst/>
              <a:latin typeface="Calibri" panose="020F0502020204030204" pitchFamily="34" charset="0"/>
              <a:ea typeface="Roboto" panose="02000000000000000000" pitchFamily="2" charset="0"/>
              <a:cs typeface="Calibri" panose="020F0502020204030204" pitchFamily="34" charset="0"/>
            </a:rPr>
            <a:t>Na primeira aba, "custos por hectare", você encontrará os campos para colocar as informações gerais da cultura em questão, além dos resultados das informações inseridas ao longo da planilha, como a participação de cada categoria no custo total.</a:t>
          </a:r>
        </a:p>
        <a:p>
          <a:pPr rtl="0"/>
          <a:endParaRPr lang="pt-BR" sz="1300" b="0" i="0" baseline="0">
            <a:solidFill>
              <a:srgbClr val="333333"/>
            </a:solidFill>
            <a:effectLst/>
            <a:latin typeface="Calibri" panose="020F0502020204030204" pitchFamily="34" charset="0"/>
            <a:ea typeface="Roboto" panose="02000000000000000000" pitchFamily="2" charset="0"/>
            <a:cs typeface="Calibri" panose="020F0502020204030204" pitchFamily="34" charset="0"/>
          </a:endParaRPr>
        </a:p>
        <a:p>
          <a:pPr rtl="0"/>
          <a:r>
            <a:rPr lang="pt-BR" sz="1300" b="0" i="0" baseline="0">
              <a:solidFill>
                <a:srgbClr val="333333"/>
              </a:solidFill>
              <a:effectLst/>
              <a:latin typeface="Calibri" panose="020F0502020204030204" pitchFamily="34" charset="0"/>
              <a:ea typeface="Roboto" panose="02000000000000000000" pitchFamily="2" charset="0"/>
              <a:cs typeface="Calibri" panose="020F0502020204030204" pitchFamily="34" charset="0"/>
            </a:rPr>
            <a:t>Aqui fizemos sugestões de cálculos e algumas fórmulas, além do arredondamento de alguns dados. Ressaltamos que existem diversas formas para esses cálculos, e esta planilha está desbloqueada para que você possa fazer a sua personalização da maneira que achar melhor.</a:t>
          </a:r>
        </a:p>
        <a:p>
          <a:pPr rtl="0"/>
          <a:endParaRPr lang="pt-BR" sz="1300" b="0" i="0" baseline="0">
            <a:solidFill>
              <a:srgbClr val="333333"/>
            </a:solidFill>
            <a:effectLst/>
            <a:latin typeface="Calibri" panose="020F0502020204030204" pitchFamily="34" charset="0"/>
            <a:ea typeface="Roboto" panose="02000000000000000000" pitchFamily="2" charset="0"/>
            <a:cs typeface="Calibri" panose="020F0502020204030204" pitchFamily="34" charset="0"/>
          </a:endParaRPr>
        </a:p>
        <a:p>
          <a:pPr rtl="0"/>
          <a:r>
            <a:rPr lang="pt-BR" sz="1300" b="0" i="0" baseline="0">
              <a:solidFill>
                <a:srgbClr val="333333"/>
              </a:solidFill>
              <a:effectLst/>
              <a:latin typeface="Calibri" panose="020F0502020204030204" pitchFamily="34" charset="0"/>
              <a:ea typeface="Roboto" panose="02000000000000000000" pitchFamily="2" charset="0"/>
              <a:cs typeface="Calibri" panose="020F0502020204030204" pitchFamily="34" charset="0"/>
            </a:rPr>
            <a:t>Também ressaltamos que para análises melhores e mais precisas é preciso evitar o arredondamento e acompanhar a safra no detalhe. Para isso, uma planilha como essa não comportaria a quantidade de dados e de seus processamentos. Por isso, se esse for o seu caso, recomendamos que você teste um software agrícola, como o </a:t>
          </a:r>
          <a:r>
            <a:rPr lang="pt-BR" sz="1300" b="1" i="0" baseline="0">
              <a:solidFill>
                <a:srgbClr val="005F61"/>
              </a:solidFill>
              <a:effectLst/>
              <a:latin typeface="Calibri" panose="020F0502020204030204" pitchFamily="34" charset="0"/>
              <a:ea typeface="Roboto" panose="02000000000000000000" pitchFamily="2" charset="0"/>
              <a:cs typeface="Calibri" panose="020F0502020204030204" pitchFamily="34" charset="0"/>
            </a:rPr>
            <a:t>Aegro</a:t>
          </a:r>
          <a:r>
            <a:rPr lang="pt-BR" sz="1300" b="0" i="0" baseline="0">
              <a:solidFill>
                <a:srgbClr val="333333"/>
              </a:solidFill>
              <a:effectLst/>
              <a:latin typeface="Calibri" panose="020F0502020204030204" pitchFamily="34" charset="0"/>
              <a:ea typeface="Roboto" panose="02000000000000000000" pitchFamily="2" charset="0"/>
              <a:cs typeface="Calibri" panose="020F0502020204030204" pitchFamily="34" charset="0"/>
            </a:rPr>
            <a:t>, que com certeza lhe atenderá melhor.</a:t>
          </a:r>
        </a:p>
        <a:p>
          <a:pPr rtl="0"/>
          <a:endParaRPr lang="pt-BR" sz="1300" b="0" i="0" baseline="0">
            <a:solidFill>
              <a:srgbClr val="333333"/>
            </a:solidFill>
            <a:effectLst/>
            <a:latin typeface="Calibri" panose="020F0502020204030204" pitchFamily="34" charset="0"/>
            <a:ea typeface="Roboto" panose="02000000000000000000" pitchFamily="2" charset="0"/>
            <a:cs typeface="Calibri" panose="020F0502020204030204" pitchFamily="34" charset="0"/>
          </a:endParaRPr>
        </a:p>
        <a:p>
          <a:pPr rtl="0"/>
          <a:r>
            <a:rPr lang="pt-BR" sz="1300" b="0" i="0" baseline="0">
              <a:solidFill>
                <a:srgbClr val="333333"/>
              </a:solidFill>
              <a:effectLst/>
              <a:latin typeface="Calibri" panose="020F0502020204030204" pitchFamily="34" charset="0"/>
              <a:ea typeface="Roboto" panose="02000000000000000000" pitchFamily="2" charset="0"/>
              <a:cs typeface="Calibri" panose="020F0502020204030204" pitchFamily="34" charset="0"/>
            </a:rPr>
            <a:t>No blog </a:t>
          </a:r>
          <a:r>
            <a:rPr lang="pt-BR" sz="1300" b="1" i="0" baseline="0">
              <a:solidFill>
                <a:srgbClr val="005F61"/>
              </a:solidFill>
              <a:effectLst/>
              <a:latin typeface="Calibri" panose="020F0502020204030204" pitchFamily="34" charset="0"/>
              <a:ea typeface="Roboto" panose="02000000000000000000" pitchFamily="2" charset="0"/>
              <a:cs typeface="Calibri" panose="020F0502020204030204" pitchFamily="34" charset="0"/>
            </a:rPr>
            <a:t>Lavoura10 (blog.aegro.com.br) </a:t>
          </a:r>
          <a:r>
            <a:rPr lang="pt-BR" sz="1300" b="0" i="0" baseline="0">
              <a:solidFill>
                <a:srgbClr val="333333"/>
              </a:solidFill>
              <a:effectLst/>
              <a:latin typeface="Calibri" panose="020F0502020204030204" pitchFamily="34" charset="0"/>
              <a:ea typeface="Roboto" panose="02000000000000000000" pitchFamily="2" charset="0"/>
              <a:cs typeface="Calibri" panose="020F0502020204030204" pitchFamily="34" charset="0"/>
            </a:rPr>
            <a:t>você pode conferir mais conteúdos sobre custos de produção agrícola, administração rural, manejo de pragas, gestão agrícola e muito mais. Confira!</a:t>
          </a:r>
        </a:p>
      </xdr:txBody>
    </xdr:sp>
    <xdr:clientData/>
  </xdr:twoCellAnchor>
  <xdr:twoCellAnchor>
    <xdr:from>
      <xdr:col>0</xdr:col>
      <xdr:colOff>133350</xdr:colOff>
      <xdr:row>3</xdr:row>
      <xdr:rowOff>0</xdr:rowOff>
    </xdr:from>
    <xdr:to>
      <xdr:col>10</xdr:col>
      <xdr:colOff>590550</xdr:colOff>
      <xdr:row>4</xdr:row>
      <xdr:rowOff>194310</xdr:rowOff>
    </xdr:to>
    <xdr:sp macro="" textlink="">
      <xdr:nvSpPr>
        <xdr:cNvPr id="9" name="CaixaDeTexto 8">
          <a:extLst>
            <a:ext uri="{FF2B5EF4-FFF2-40B4-BE49-F238E27FC236}">
              <a16:creationId xmlns:a16="http://schemas.microsoft.com/office/drawing/2014/main" id="{FFD5EEA9-F925-49D8-A8BE-341DB1A30519}"/>
            </a:ext>
          </a:extLst>
        </xdr:cNvPr>
        <xdr:cNvSpPr txBox="1"/>
      </xdr:nvSpPr>
      <xdr:spPr>
        <a:xfrm>
          <a:off x="133350" y="628650"/>
          <a:ext cx="7315200" cy="4038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pt-BR" sz="1800" b="0">
              <a:solidFill>
                <a:srgbClr val="005F61"/>
              </a:solidFill>
              <a:latin typeface="Calibri Light" panose="020F0302020204030204" pitchFamily="34" charset="0"/>
              <a:ea typeface="Roboto" panose="02000000000000000000" pitchFamily="2" charset="0"/>
              <a:cs typeface="Calibri Light" panose="020F0302020204030204" pitchFamily="34" charset="0"/>
            </a:rPr>
            <a:t>OLÁ</a:t>
          </a:r>
        </a:p>
      </xdr:txBody>
    </xdr:sp>
    <xdr:clientData/>
  </xdr:twoCellAnchor>
  <xdr:oneCellAnchor>
    <xdr:from>
      <xdr:col>3</xdr:col>
      <xdr:colOff>174868</xdr:colOff>
      <xdr:row>27</xdr:row>
      <xdr:rowOff>0</xdr:rowOff>
    </xdr:from>
    <xdr:ext cx="6874083" cy="849818"/>
    <xdr:pic>
      <xdr:nvPicPr>
        <xdr:cNvPr id="10" name="image1.png">
          <a:hlinkClick xmlns:r="http://schemas.openxmlformats.org/officeDocument/2006/relationships" r:id="rId3"/>
          <a:extLst>
            <a:ext uri="{FF2B5EF4-FFF2-40B4-BE49-F238E27FC236}">
              <a16:creationId xmlns:a16="http://schemas.microsoft.com/office/drawing/2014/main" id="{2AF78E79-192B-44C4-A2E8-48470A387350}"/>
            </a:ext>
          </a:extLst>
        </xdr:cNvPr>
        <xdr:cNvPicPr preferRelativeResize="0"/>
      </xdr:nvPicPr>
      <xdr:blipFill>
        <a:blip xmlns:r="http://schemas.openxmlformats.org/officeDocument/2006/relationships" r:embed="rId4">
          <a:extLst>
            <a:ext uri="{28A0092B-C50C-407E-A947-70E740481C1C}">
              <a14:useLocalDpi xmlns:a14="http://schemas.microsoft.com/office/drawing/2010/main" val="0"/>
            </a:ext>
          </a:extLst>
        </a:blip>
        <a:srcRect/>
        <a:stretch/>
      </xdr:blipFill>
      <xdr:spPr>
        <a:xfrm>
          <a:off x="2232268" y="5657850"/>
          <a:ext cx="6874083" cy="849818"/>
        </a:xfrm>
        <a:prstGeom prst="rect">
          <a:avLst/>
        </a:prstGeom>
        <a:noFill/>
      </xdr:spPr>
    </xdr:pic>
    <xdr:clientData/>
  </xdr:oneCellAnchor>
  <xdr:oneCellAnchor>
    <xdr:from>
      <xdr:col>0</xdr:col>
      <xdr:colOff>200025</xdr:colOff>
      <xdr:row>29</xdr:row>
      <xdr:rowOff>148120</xdr:rowOff>
    </xdr:from>
    <xdr:ext cx="1407158" cy="274396"/>
    <xdr:pic>
      <xdr:nvPicPr>
        <xdr:cNvPr id="11" name="image2.png">
          <a:hlinkClick xmlns:r="http://schemas.openxmlformats.org/officeDocument/2006/relationships" r:id="rId5"/>
          <a:extLst>
            <a:ext uri="{FF2B5EF4-FFF2-40B4-BE49-F238E27FC236}">
              <a16:creationId xmlns:a16="http://schemas.microsoft.com/office/drawing/2014/main" id="{432CBD66-33E8-448C-BCA3-086591588D70}"/>
            </a:ext>
          </a:extLst>
        </xdr:cNvPr>
        <xdr:cNvPicPr preferRelativeResize="0"/>
      </xdr:nvPicPr>
      <xdr:blipFill>
        <a:blip xmlns:r="http://schemas.openxmlformats.org/officeDocument/2006/relationships" r:embed="rId6">
          <a:extLst>
            <a:ext uri="{28A0092B-C50C-407E-A947-70E740481C1C}">
              <a14:useLocalDpi xmlns:a14="http://schemas.microsoft.com/office/drawing/2010/main" val="0"/>
            </a:ext>
          </a:extLst>
        </a:blip>
        <a:srcRect/>
        <a:stretch/>
      </xdr:blipFill>
      <xdr:spPr>
        <a:xfrm>
          <a:off x="200025" y="6225070"/>
          <a:ext cx="1407158" cy="274396"/>
        </a:xfrm>
        <a:prstGeom prst="rect">
          <a:avLst/>
        </a:prstGeom>
        <a:noFill/>
      </xdr:spPr>
    </xdr:pic>
    <xdr:clientData/>
  </xdr:oneCellAnchor>
</xdr:wsDr>
</file>

<file path=xl/drawings/drawing2.xml><?xml version="1.0" encoding="utf-8"?>
<xdr:wsDr xmlns:xdr="http://schemas.openxmlformats.org/drawingml/2006/spreadsheetDrawing" xmlns:a="http://schemas.openxmlformats.org/drawingml/2006/main">
  <xdr:twoCellAnchor>
    <xdr:from>
      <xdr:col>4</xdr:col>
      <xdr:colOff>209550</xdr:colOff>
      <xdr:row>8</xdr:row>
      <xdr:rowOff>0</xdr:rowOff>
    </xdr:from>
    <xdr:to>
      <xdr:col>7</xdr:col>
      <xdr:colOff>19050</xdr:colOff>
      <xdr:row>18</xdr:row>
      <xdr:rowOff>95250</xdr:rowOff>
    </xdr:to>
    <xdr:graphicFrame macro="">
      <xdr:nvGraphicFramePr>
        <xdr:cNvPr id="4" name="Gráfico 3">
          <a:extLst>
            <a:ext uri="{FF2B5EF4-FFF2-40B4-BE49-F238E27FC236}">
              <a16:creationId xmlns:a16="http://schemas.microsoft.com/office/drawing/2014/main" id="{6E6819E4-3718-42A8-869A-756C19D7A1A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180975</xdr:colOff>
      <xdr:row>0</xdr:row>
      <xdr:rowOff>200025</xdr:rowOff>
    </xdr:from>
    <xdr:ext cx="1133230" cy="220980"/>
    <xdr:pic>
      <xdr:nvPicPr>
        <xdr:cNvPr id="5" name="image2.png">
          <a:hlinkClick xmlns:r="http://schemas.openxmlformats.org/officeDocument/2006/relationships" r:id="rId2"/>
          <a:extLst>
            <a:ext uri="{FF2B5EF4-FFF2-40B4-BE49-F238E27FC236}">
              <a16:creationId xmlns:a16="http://schemas.microsoft.com/office/drawing/2014/main" id="{F1493160-9487-4CEF-8AB4-7A9ABBC90C2B}"/>
            </a:ext>
          </a:extLst>
        </xdr:cNvPr>
        <xdr:cNvPicPr preferRelativeResize="0"/>
      </xdr:nvPicPr>
      <xdr:blipFill>
        <a:blip xmlns:r="http://schemas.openxmlformats.org/officeDocument/2006/relationships" r:embed="rId3">
          <a:extLst>
            <a:ext uri="{28A0092B-C50C-407E-A947-70E740481C1C}">
              <a14:useLocalDpi xmlns:a14="http://schemas.microsoft.com/office/drawing/2010/main" val="0"/>
            </a:ext>
          </a:extLst>
        </a:blip>
        <a:srcRect/>
        <a:stretch/>
      </xdr:blipFill>
      <xdr:spPr>
        <a:xfrm>
          <a:off x="180975" y="200025"/>
          <a:ext cx="1133230" cy="220980"/>
        </a:xfrm>
        <a:prstGeom prst="rect">
          <a:avLst/>
        </a:prstGeom>
        <a:noFill/>
      </xdr:spPr>
    </xdr:pic>
    <xdr:clientData/>
  </xdr:oneCellAnchor>
  <xdr:oneCellAnchor>
    <xdr:from>
      <xdr:col>0</xdr:col>
      <xdr:colOff>771525</xdr:colOff>
      <xdr:row>20</xdr:row>
      <xdr:rowOff>123825</xdr:rowOff>
    </xdr:from>
    <xdr:ext cx="6874083" cy="849818"/>
    <xdr:pic>
      <xdr:nvPicPr>
        <xdr:cNvPr id="7" name="image1.png">
          <a:hlinkClick xmlns:r="http://schemas.openxmlformats.org/officeDocument/2006/relationships" r:id="rId4"/>
          <a:extLst>
            <a:ext uri="{FF2B5EF4-FFF2-40B4-BE49-F238E27FC236}">
              <a16:creationId xmlns:a16="http://schemas.microsoft.com/office/drawing/2014/main" id="{4AEC7E7D-A642-46CF-B7FC-C76CB4D553C8}"/>
            </a:ext>
          </a:extLst>
        </xdr:cNvPr>
        <xdr:cNvPicPr preferRelativeResize="0"/>
      </xdr:nvPicPr>
      <xdr:blipFill>
        <a:blip xmlns:r="http://schemas.openxmlformats.org/officeDocument/2006/relationships" r:embed="rId5">
          <a:extLst>
            <a:ext uri="{28A0092B-C50C-407E-A947-70E740481C1C}">
              <a14:useLocalDpi xmlns:a14="http://schemas.microsoft.com/office/drawing/2010/main" val="0"/>
            </a:ext>
          </a:extLst>
        </a:blip>
        <a:srcRect/>
        <a:stretch/>
      </xdr:blipFill>
      <xdr:spPr>
        <a:xfrm>
          <a:off x="771525" y="5229225"/>
          <a:ext cx="6874083" cy="849818"/>
        </a:xfrm>
        <a:prstGeom prst="rect">
          <a:avLst/>
        </a:prstGeom>
        <a:noFill/>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180975</xdr:colOff>
      <xdr:row>0</xdr:row>
      <xdr:rowOff>190500</xdr:rowOff>
    </xdr:from>
    <xdr:ext cx="1133230" cy="220980"/>
    <xdr:pic>
      <xdr:nvPicPr>
        <xdr:cNvPr id="6" name="image2.png">
          <a:hlinkClick xmlns:r="http://schemas.openxmlformats.org/officeDocument/2006/relationships" r:id="rId1"/>
          <a:extLst>
            <a:ext uri="{FF2B5EF4-FFF2-40B4-BE49-F238E27FC236}">
              <a16:creationId xmlns:a16="http://schemas.microsoft.com/office/drawing/2014/main" id="{57C5FA8B-B8B8-4C94-8726-D55D03808810}"/>
            </a:ext>
          </a:extLst>
        </xdr:cNvPr>
        <xdr:cNvPicPr preferRelativeResize="0"/>
      </xdr:nvPicPr>
      <xdr:blipFill>
        <a:blip xmlns:r="http://schemas.openxmlformats.org/officeDocument/2006/relationships" r:embed="rId2">
          <a:extLst>
            <a:ext uri="{28A0092B-C50C-407E-A947-70E740481C1C}">
              <a14:useLocalDpi xmlns:a14="http://schemas.microsoft.com/office/drawing/2010/main" val="0"/>
            </a:ext>
          </a:extLst>
        </a:blip>
        <a:srcRect/>
        <a:stretch/>
      </xdr:blipFill>
      <xdr:spPr>
        <a:xfrm>
          <a:off x="180975" y="190500"/>
          <a:ext cx="1133230" cy="220980"/>
        </a:xfrm>
        <a:prstGeom prst="rect">
          <a:avLst/>
        </a:prstGeom>
        <a:noFill/>
      </xdr:spPr>
    </xdr:pic>
    <xdr:clientData/>
  </xdr:oneCellAnchor>
  <xdr:oneCellAnchor>
    <xdr:from>
      <xdr:col>0</xdr:col>
      <xdr:colOff>1428750</xdr:colOff>
      <xdr:row>23</xdr:row>
      <xdr:rowOff>123825</xdr:rowOff>
    </xdr:from>
    <xdr:ext cx="6874083" cy="849818"/>
    <xdr:pic>
      <xdr:nvPicPr>
        <xdr:cNvPr id="7" name="image1.png">
          <a:hlinkClick xmlns:r="http://schemas.openxmlformats.org/officeDocument/2006/relationships" r:id="rId3"/>
          <a:extLst>
            <a:ext uri="{FF2B5EF4-FFF2-40B4-BE49-F238E27FC236}">
              <a16:creationId xmlns:a16="http://schemas.microsoft.com/office/drawing/2014/main" id="{471DE9E3-6F51-4A25-BF10-3A9DC047CA01}"/>
            </a:ext>
          </a:extLst>
        </xdr:cNvPr>
        <xdr:cNvPicPr preferRelativeResize="0"/>
      </xdr:nvPicPr>
      <xdr:blipFill>
        <a:blip xmlns:r="http://schemas.openxmlformats.org/officeDocument/2006/relationships" r:embed="rId4">
          <a:extLst>
            <a:ext uri="{28A0092B-C50C-407E-A947-70E740481C1C}">
              <a14:useLocalDpi xmlns:a14="http://schemas.microsoft.com/office/drawing/2010/main" val="0"/>
            </a:ext>
          </a:extLst>
        </a:blip>
        <a:srcRect/>
        <a:stretch/>
      </xdr:blipFill>
      <xdr:spPr>
        <a:xfrm>
          <a:off x="1428750" y="6048375"/>
          <a:ext cx="6874083" cy="849818"/>
        </a:xfrm>
        <a:prstGeom prst="rect">
          <a:avLst/>
        </a:prstGeom>
        <a:noFill/>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6</xdr:col>
      <xdr:colOff>0</xdr:colOff>
      <xdr:row>8</xdr:row>
      <xdr:rowOff>38100</xdr:rowOff>
    </xdr:from>
    <xdr:to>
      <xdr:col>6</xdr:col>
      <xdr:colOff>304800</xdr:colOff>
      <xdr:row>9</xdr:row>
      <xdr:rowOff>85725</xdr:rowOff>
    </xdr:to>
    <xdr:sp macro="" textlink="">
      <xdr:nvSpPr>
        <xdr:cNvPr id="1025" name="AutoShape 1">
          <a:extLst>
            <a:ext uri="{FF2B5EF4-FFF2-40B4-BE49-F238E27FC236}">
              <a16:creationId xmlns:a16="http://schemas.microsoft.com/office/drawing/2014/main" id="{9DFD5AF4-D521-4F7C-A69E-8EF8F31B602B}"/>
            </a:ext>
          </a:extLst>
        </xdr:cNvPr>
        <xdr:cNvSpPr>
          <a:spLocks noChangeAspect="1" noChangeArrowheads="1"/>
        </xdr:cNvSpPr>
      </xdr:nvSpPr>
      <xdr:spPr bwMode="auto">
        <a:xfrm>
          <a:off x="9124950" y="15240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0</xdr:col>
      <xdr:colOff>180975</xdr:colOff>
      <xdr:row>0</xdr:row>
      <xdr:rowOff>190500</xdr:rowOff>
    </xdr:from>
    <xdr:ext cx="1133230" cy="220980"/>
    <xdr:pic>
      <xdr:nvPicPr>
        <xdr:cNvPr id="5" name="image2.png">
          <a:hlinkClick xmlns:r="http://schemas.openxmlformats.org/officeDocument/2006/relationships" r:id="rId1"/>
          <a:extLst>
            <a:ext uri="{FF2B5EF4-FFF2-40B4-BE49-F238E27FC236}">
              <a16:creationId xmlns:a16="http://schemas.microsoft.com/office/drawing/2014/main" id="{98A06170-82E5-42B8-936F-D58A9ACBFF7C}"/>
            </a:ext>
          </a:extLst>
        </xdr:cNvPr>
        <xdr:cNvPicPr preferRelativeResize="0"/>
      </xdr:nvPicPr>
      <xdr:blipFill>
        <a:blip xmlns:r="http://schemas.openxmlformats.org/officeDocument/2006/relationships" r:embed="rId2">
          <a:extLst>
            <a:ext uri="{28A0092B-C50C-407E-A947-70E740481C1C}">
              <a14:useLocalDpi xmlns:a14="http://schemas.microsoft.com/office/drawing/2010/main" val="0"/>
            </a:ext>
          </a:extLst>
        </a:blip>
        <a:srcRect/>
        <a:stretch/>
      </xdr:blipFill>
      <xdr:spPr>
        <a:xfrm>
          <a:off x="180975" y="190500"/>
          <a:ext cx="1133230" cy="220980"/>
        </a:xfrm>
        <a:prstGeom prst="rect">
          <a:avLst/>
        </a:prstGeom>
        <a:noFill/>
      </xdr:spPr>
    </xdr:pic>
    <xdr:clientData/>
  </xdr:oneCellAnchor>
  <xdr:oneCellAnchor>
    <xdr:from>
      <xdr:col>1</xdr:col>
      <xdr:colOff>28575</xdr:colOff>
      <xdr:row>45</xdr:row>
      <xdr:rowOff>47625</xdr:rowOff>
    </xdr:from>
    <xdr:ext cx="6874083" cy="849818"/>
    <xdr:pic>
      <xdr:nvPicPr>
        <xdr:cNvPr id="6" name="image1.png">
          <a:hlinkClick xmlns:r="http://schemas.openxmlformats.org/officeDocument/2006/relationships" r:id="rId3"/>
          <a:extLst>
            <a:ext uri="{FF2B5EF4-FFF2-40B4-BE49-F238E27FC236}">
              <a16:creationId xmlns:a16="http://schemas.microsoft.com/office/drawing/2014/main" id="{5672D9AF-411D-4EF6-A9DB-8AADEC0113E6}"/>
            </a:ext>
          </a:extLst>
        </xdr:cNvPr>
        <xdr:cNvPicPr preferRelativeResize="0"/>
      </xdr:nvPicPr>
      <xdr:blipFill>
        <a:blip xmlns:r="http://schemas.openxmlformats.org/officeDocument/2006/relationships" r:embed="rId4">
          <a:extLst>
            <a:ext uri="{28A0092B-C50C-407E-A947-70E740481C1C}">
              <a14:useLocalDpi xmlns:a14="http://schemas.microsoft.com/office/drawing/2010/main" val="0"/>
            </a:ext>
          </a:extLst>
        </a:blip>
        <a:srcRect/>
        <a:stretch/>
      </xdr:blipFill>
      <xdr:spPr>
        <a:xfrm>
          <a:off x="1028700" y="10220325"/>
          <a:ext cx="6874083" cy="849818"/>
        </a:xfrm>
        <a:prstGeom prst="rect">
          <a:avLst/>
        </a:prstGeom>
        <a:noFill/>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180975</xdr:colOff>
      <xdr:row>0</xdr:row>
      <xdr:rowOff>190500</xdr:rowOff>
    </xdr:from>
    <xdr:ext cx="1133230" cy="220980"/>
    <xdr:pic>
      <xdr:nvPicPr>
        <xdr:cNvPr id="4" name="image2.png">
          <a:hlinkClick xmlns:r="http://schemas.openxmlformats.org/officeDocument/2006/relationships" r:id="rId1"/>
          <a:extLst>
            <a:ext uri="{FF2B5EF4-FFF2-40B4-BE49-F238E27FC236}">
              <a16:creationId xmlns:a16="http://schemas.microsoft.com/office/drawing/2014/main" id="{61A0E511-E3CC-408E-9A1D-5F02819AC5A2}"/>
            </a:ext>
          </a:extLst>
        </xdr:cNvPr>
        <xdr:cNvPicPr preferRelativeResize="0"/>
      </xdr:nvPicPr>
      <xdr:blipFill>
        <a:blip xmlns:r="http://schemas.openxmlformats.org/officeDocument/2006/relationships" r:embed="rId2">
          <a:extLst>
            <a:ext uri="{28A0092B-C50C-407E-A947-70E740481C1C}">
              <a14:useLocalDpi xmlns:a14="http://schemas.microsoft.com/office/drawing/2010/main" val="0"/>
            </a:ext>
          </a:extLst>
        </a:blip>
        <a:srcRect/>
        <a:stretch/>
      </xdr:blipFill>
      <xdr:spPr>
        <a:xfrm>
          <a:off x="180975" y="190500"/>
          <a:ext cx="1133230" cy="220980"/>
        </a:xfrm>
        <a:prstGeom prst="rect">
          <a:avLst/>
        </a:prstGeom>
        <a:noFill/>
      </xdr:spPr>
    </xdr:pic>
    <xdr:clientData/>
  </xdr:oneCellAnchor>
  <xdr:oneCellAnchor>
    <xdr:from>
      <xdr:col>1</xdr:col>
      <xdr:colOff>0</xdr:colOff>
      <xdr:row>10</xdr:row>
      <xdr:rowOff>190500</xdr:rowOff>
    </xdr:from>
    <xdr:ext cx="6874083" cy="849818"/>
    <xdr:pic>
      <xdr:nvPicPr>
        <xdr:cNvPr id="5" name="image1.png">
          <a:hlinkClick xmlns:r="http://schemas.openxmlformats.org/officeDocument/2006/relationships" r:id="rId3"/>
          <a:extLst>
            <a:ext uri="{FF2B5EF4-FFF2-40B4-BE49-F238E27FC236}">
              <a16:creationId xmlns:a16="http://schemas.microsoft.com/office/drawing/2014/main" id="{7CB2BA58-22B0-4139-85AF-41E153EE6D79}"/>
            </a:ext>
          </a:extLst>
        </xdr:cNvPr>
        <xdr:cNvPicPr preferRelativeResize="0"/>
      </xdr:nvPicPr>
      <xdr:blipFill>
        <a:blip xmlns:r="http://schemas.openxmlformats.org/officeDocument/2006/relationships" r:embed="rId4">
          <a:extLst>
            <a:ext uri="{28A0092B-C50C-407E-A947-70E740481C1C}">
              <a14:useLocalDpi xmlns:a14="http://schemas.microsoft.com/office/drawing/2010/main" val="0"/>
            </a:ext>
          </a:extLst>
        </a:blip>
        <a:srcRect/>
        <a:stretch/>
      </xdr:blipFill>
      <xdr:spPr>
        <a:xfrm>
          <a:off x="1466850" y="2771775"/>
          <a:ext cx="6874083" cy="849818"/>
        </a:xfrm>
        <a:prstGeom prst="rect">
          <a:avLst/>
        </a:prstGeom>
        <a:noFill/>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180975</xdr:colOff>
      <xdr:row>0</xdr:row>
      <xdr:rowOff>190500</xdr:rowOff>
    </xdr:from>
    <xdr:ext cx="1133230" cy="220980"/>
    <xdr:pic>
      <xdr:nvPicPr>
        <xdr:cNvPr id="4" name="image2.png">
          <a:hlinkClick xmlns:r="http://schemas.openxmlformats.org/officeDocument/2006/relationships" r:id="rId1"/>
          <a:extLst>
            <a:ext uri="{FF2B5EF4-FFF2-40B4-BE49-F238E27FC236}">
              <a16:creationId xmlns:a16="http://schemas.microsoft.com/office/drawing/2014/main" id="{C4FFB5B7-39DB-461F-9B02-B0546BFB24AE}"/>
            </a:ext>
          </a:extLst>
        </xdr:cNvPr>
        <xdr:cNvPicPr preferRelativeResize="0"/>
      </xdr:nvPicPr>
      <xdr:blipFill>
        <a:blip xmlns:r="http://schemas.openxmlformats.org/officeDocument/2006/relationships" r:embed="rId2">
          <a:extLst>
            <a:ext uri="{28A0092B-C50C-407E-A947-70E740481C1C}">
              <a14:useLocalDpi xmlns:a14="http://schemas.microsoft.com/office/drawing/2010/main" val="0"/>
            </a:ext>
          </a:extLst>
        </a:blip>
        <a:srcRect/>
        <a:stretch/>
      </xdr:blipFill>
      <xdr:spPr>
        <a:xfrm>
          <a:off x="180975" y="190500"/>
          <a:ext cx="1133230" cy="220980"/>
        </a:xfrm>
        <a:prstGeom prst="rect">
          <a:avLst/>
        </a:prstGeom>
        <a:noFill/>
      </xdr:spPr>
    </xdr:pic>
    <xdr:clientData/>
  </xdr:oneCellAnchor>
  <xdr:oneCellAnchor>
    <xdr:from>
      <xdr:col>0</xdr:col>
      <xdr:colOff>1466850</xdr:colOff>
      <xdr:row>21</xdr:row>
      <xdr:rowOff>19050</xdr:rowOff>
    </xdr:from>
    <xdr:ext cx="6874083" cy="849818"/>
    <xdr:pic>
      <xdr:nvPicPr>
        <xdr:cNvPr id="5" name="image1.png">
          <a:hlinkClick xmlns:r="http://schemas.openxmlformats.org/officeDocument/2006/relationships" r:id="rId3"/>
          <a:extLst>
            <a:ext uri="{FF2B5EF4-FFF2-40B4-BE49-F238E27FC236}">
              <a16:creationId xmlns:a16="http://schemas.microsoft.com/office/drawing/2014/main" id="{3FCEF255-ED8E-471A-BD4D-611577DBA77F}"/>
            </a:ext>
          </a:extLst>
        </xdr:cNvPr>
        <xdr:cNvPicPr preferRelativeResize="0"/>
      </xdr:nvPicPr>
      <xdr:blipFill>
        <a:blip xmlns:r="http://schemas.openxmlformats.org/officeDocument/2006/relationships" r:embed="rId4">
          <a:extLst>
            <a:ext uri="{28A0092B-C50C-407E-A947-70E740481C1C}">
              <a14:useLocalDpi xmlns:a14="http://schemas.microsoft.com/office/drawing/2010/main" val="0"/>
            </a:ext>
          </a:extLst>
        </a:blip>
        <a:srcRect/>
        <a:stretch/>
      </xdr:blipFill>
      <xdr:spPr>
        <a:xfrm>
          <a:off x="1466850" y="5153025"/>
          <a:ext cx="6874083" cy="849818"/>
        </a:xfrm>
        <a:prstGeom prst="rect">
          <a:avLst/>
        </a:prstGeom>
        <a:noFill/>
      </xdr:spPr>
    </xdr:pic>
    <xdr:clientData/>
  </xdr:one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ersonalizada 1">
      <a:majorFont>
        <a:latin typeface="Roboto Black"/>
        <a:ea typeface=""/>
        <a:cs typeface=""/>
      </a:majorFont>
      <a:minorFont>
        <a:latin typeface="Roboto REGULAR"/>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60A47D-4E29-44D5-84F2-118EB26AB659}">
  <dimension ref="P21:S26"/>
  <sheetViews>
    <sheetView showGridLines="0" tabSelected="1" workbookViewId="0">
      <selection activeCell="Q23" sqref="Q23"/>
    </sheetView>
  </sheetViews>
  <sheetFormatPr defaultRowHeight="16.5"/>
  <cols>
    <col min="6" max="6" width="9.875" customWidth="1"/>
  </cols>
  <sheetData>
    <row r="21" spans="16:19">
      <c r="P21" s="25"/>
    </row>
    <row r="25" spans="16:19">
      <c r="Q25" s="25"/>
    </row>
    <row r="26" spans="16:19">
      <c r="S26" s="25"/>
    </row>
  </sheetData>
  <pageMargins left="0.511811024" right="0.511811024" top="0.78740157499999996" bottom="0.78740157499999996" header="0.31496062000000002" footer="0.31496062000000002"/>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EE111-10E0-4B1D-A94C-8CC3E58C4ECB}">
  <dimension ref="A1:G22"/>
  <sheetViews>
    <sheetView showGridLines="0" workbookViewId="0">
      <selection activeCell="B19" sqref="B19"/>
    </sheetView>
  </sheetViews>
  <sheetFormatPr defaultRowHeight="16.5"/>
  <cols>
    <col min="1" max="1" width="19.375" customWidth="1"/>
    <col min="2" max="2" width="46.375" customWidth="1"/>
    <col min="3" max="3" width="11.625" customWidth="1"/>
    <col min="4" max="4" width="13.375" customWidth="1"/>
    <col min="5" max="5" width="11.875" customWidth="1"/>
    <col min="6" max="6" width="12.375" customWidth="1"/>
    <col min="7" max="7" width="11.25" customWidth="1"/>
  </cols>
  <sheetData>
    <row r="1" spans="1:7" ht="36" customHeight="1"/>
    <row r="2" spans="1:7" ht="23.25">
      <c r="B2" s="32" t="s">
        <v>72</v>
      </c>
      <c r="C2" s="33"/>
      <c r="D2" s="33"/>
      <c r="F2" s="1"/>
      <c r="G2" s="1"/>
    </row>
    <row r="3" spans="1:7" ht="23.25">
      <c r="B3" s="32" t="s">
        <v>73</v>
      </c>
      <c r="C3" s="33"/>
      <c r="D3" s="33"/>
      <c r="F3" s="1"/>
      <c r="G3" s="1"/>
    </row>
    <row r="4" spans="1:7" ht="23.25">
      <c r="B4" s="32" t="s">
        <v>74</v>
      </c>
      <c r="C4" s="33"/>
      <c r="D4" s="33"/>
      <c r="F4" s="1"/>
      <c r="G4" s="1"/>
    </row>
    <row r="5" spans="1:7" ht="23.25">
      <c r="B5" s="32" t="s">
        <v>77</v>
      </c>
      <c r="C5" s="32">
        <v>100</v>
      </c>
      <c r="D5" s="34" t="s">
        <v>76</v>
      </c>
      <c r="F5" s="1"/>
      <c r="G5" s="2"/>
    </row>
    <row r="6" spans="1:7" ht="8.25" customHeight="1">
      <c r="B6" s="22"/>
      <c r="F6" s="1"/>
      <c r="G6" s="2"/>
    </row>
    <row r="7" spans="1:7">
      <c r="B7" s="35" t="s">
        <v>75</v>
      </c>
      <c r="C7" s="36"/>
      <c r="D7" s="36"/>
      <c r="F7" s="1"/>
      <c r="G7" s="2"/>
    </row>
    <row r="8" spans="1:7" ht="23.25" customHeight="1">
      <c r="B8" s="36"/>
      <c r="C8" s="36"/>
      <c r="D8" s="36"/>
      <c r="F8" s="1"/>
      <c r="G8" s="1"/>
    </row>
    <row r="9" spans="1:7">
      <c r="B9" s="23"/>
      <c r="F9" s="1"/>
      <c r="G9" s="1"/>
    </row>
    <row r="10" spans="1:7">
      <c r="B10" s="37" t="s">
        <v>18</v>
      </c>
      <c r="C10" s="38" t="s">
        <v>5</v>
      </c>
      <c r="D10" s="38" t="s">
        <v>6</v>
      </c>
      <c r="F10" s="1"/>
      <c r="G10" s="1"/>
    </row>
    <row r="11" spans="1:7" ht="20.25" customHeight="1">
      <c r="A11" s="26"/>
      <c r="B11" s="39" t="s">
        <v>19</v>
      </c>
      <c r="C11" s="40">
        <f>Insumos!F21</f>
        <v>1333.4220000000003</v>
      </c>
      <c r="D11" s="41">
        <f>C11/$C$17</f>
        <v>0.57950854672111285</v>
      </c>
    </row>
    <row r="12" spans="1:7" ht="20.25" customHeight="1">
      <c r="A12" s="27"/>
      <c r="B12" s="42" t="s">
        <v>21</v>
      </c>
      <c r="C12" s="43">
        <f>Máquinas!F43</f>
        <v>654.2102890055271</v>
      </c>
      <c r="D12" s="44">
        <f>C12/$C$17</f>
        <v>0.28432143299839974</v>
      </c>
    </row>
    <row r="13" spans="1:7" ht="20.25" customHeight="1">
      <c r="A13" s="28"/>
      <c r="B13" s="39" t="s">
        <v>20</v>
      </c>
      <c r="C13" s="40">
        <f>Investimentos!H9</f>
        <v>12.520833333333334</v>
      </c>
      <c r="D13" s="41">
        <f t="shared" ref="D13" si="0">C13/$C$17</f>
        <v>5.4415855811118059E-3</v>
      </c>
    </row>
    <row r="14" spans="1:7" ht="20.25" customHeight="1">
      <c r="A14" s="29"/>
      <c r="B14" s="42" t="s">
        <v>52</v>
      </c>
      <c r="C14" s="43">
        <v>0</v>
      </c>
      <c r="D14" s="44">
        <f>C14/$C$17</f>
        <v>0</v>
      </c>
    </row>
    <row r="15" spans="1:7" ht="20.25" customHeight="1">
      <c r="A15" s="30"/>
      <c r="B15" s="39" t="s">
        <v>22</v>
      </c>
      <c r="C15" s="40">
        <f>' Colheita, Transporte e Armaz.'!G19</f>
        <v>300.8</v>
      </c>
      <c r="D15" s="41">
        <f>C15/$C$17</f>
        <v>0.13072843469937553</v>
      </c>
    </row>
    <row r="16" spans="1:7" ht="20.25" customHeight="1">
      <c r="A16" s="31"/>
      <c r="B16" s="42"/>
      <c r="C16" s="43"/>
      <c r="D16" s="44"/>
    </row>
    <row r="17" spans="2:4" ht="20.25" customHeight="1">
      <c r="B17" s="45" t="s">
        <v>78</v>
      </c>
      <c r="C17" s="46">
        <f>SUM(C11:C16)</f>
        <v>2300.9531223388608</v>
      </c>
      <c r="D17" s="47">
        <f>C17/$C$17</f>
        <v>1</v>
      </c>
    </row>
    <row r="18" spans="2:4" ht="20.25" customHeight="1">
      <c r="B18" s="48" t="s">
        <v>79</v>
      </c>
      <c r="C18" s="49">
        <f>C17*C5</f>
        <v>230095.31223388607</v>
      </c>
      <c r="D18" s="50"/>
    </row>
    <row r="22" spans="2:4">
      <c r="B22" s="24"/>
    </row>
  </sheetData>
  <mergeCells count="1">
    <mergeCell ref="B7:D8"/>
  </mergeCells>
  <pageMargins left="0.511811024" right="0.511811024" top="0.78740157499999996" bottom="0.78740157499999996" header="0.31496062000000002" footer="0.31496062000000002"/>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B4515E-8536-4BEB-AFAF-82BFB011C5D4}">
  <dimension ref="A1:HC21"/>
  <sheetViews>
    <sheetView showGridLines="0" zoomScaleNormal="100" workbookViewId="0">
      <selection activeCell="B15" sqref="B15"/>
    </sheetView>
  </sheetViews>
  <sheetFormatPr defaultRowHeight="16.5"/>
  <cols>
    <col min="1" max="1" width="18.875" style="6" customWidth="1"/>
    <col min="2" max="2" width="36.625" style="4" customWidth="1"/>
    <col min="3" max="3" width="13.375" style="5" customWidth="1"/>
    <col min="4" max="4" width="32" style="4" customWidth="1"/>
    <col min="5" max="5" width="17.375" style="4" customWidth="1"/>
    <col min="6" max="6" width="20" style="4" customWidth="1"/>
    <col min="7" max="18" width="9" style="6"/>
    <col min="19" max="16384" width="9" style="4"/>
  </cols>
  <sheetData>
    <row r="1" spans="1:211" ht="38.25" customHeight="1">
      <c r="D1" s="5"/>
    </row>
    <row r="2" spans="1:211" ht="17.25">
      <c r="B2" s="51" t="s">
        <v>80</v>
      </c>
      <c r="C2" s="51"/>
      <c r="D2" s="51"/>
      <c r="E2" s="51"/>
      <c r="F2" s="51"/>
    </row>
    <row r="3" spans="1:211" ht="17.25">
      <c r="B3" s="12"/>
    </row>
    <row r="4" spans="1:211" s="5" customFormat="1">
      <c r="A4" s="7"/>
      <c r="B4" s="52" t="s">
        <v>12</v>
      </c>
      <c r="C4" s="53" t="s">
        <v>13</v>
      </c>
      <c r="D4" s="53" t="s">
        <v>33</v>
      </c>
      <c r="E4" s="53" t="s">
        <v>16</v>
      </c>
      <c r="F4" s="53" t="s">
        <v>32</v>
      </c>
      <c r="G4" s="7"/>
      <c r="H4" s="7"/>
      <c r="I4" s="7"/>
      <c r="J4" s="7"/>
      <c r="K4" s="7"/>
      <c r="L4" s="7"/>
      <c r="M4" s="7"/>
      <c r="N4" s="7"/>
      <c r="O4" s="7"/>
      <c r="P4" s="7"/>
      <c r="Q4" s="7"/>
      <c r="R4" s="7"/>
    </row>
    <row r="5" spans="1:211" s="9" customFormat="1" ht="20.25" customHeight="1">
      <c r="A5" s="8"/>
      <c r="B5" s="54" t="s">
        <v>54</v>
      </c>
      <c r="C5" s="55" t="s">
        <v>0</v>
      </c>
      <c r="D5" s="56">
        <v>2</v>
      </c>
      <c r="E5" s="56">
        <v>35</v>
      </c>
      <c r="F5" s="57">
        <f>(E5*D5)</f>
        <v>70</v>
      </c>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row>
    <row r="6" spans="1:211" s="10" customFormat="1" ht="20.25" customHeight="1">
      <c r="A6" s="8"/>
      <c r="B6" s="42" t="s">
        <v>1</v>
      </c>
      <c r="C6" s="58" t="s">
        <v>0</v>
      </c>
      <c r="D6" s="59">
        <v>0.4</v>
      </c>
      <c r="E6" s="59">
        <v>810</v>
      </c>
      <c r="F6" s="43">
        <f>(D6*E6)</f>
        <v>324</v>
      </c>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row>
    <row r="7" spans="1:211" s="9" customFormat="1" ht="20.25" customHeight="1">
      <c r="A7" s="8"/>
      <c r="B7" s="39" t="s">
        <v>2</v>
      </c>
      <c r="C7" s="55" t="s">
        <v>0</v>
      </c>
      <c r="D7" s="60">
        <v>0.6</v>
      </c>
      <c r="E7" s="60">
        <v>749</v>
      </c>
      <c r="F7" s="40">
        <f>(E7*D7)</f>
        <v>449.4</v>
      </c>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row>
    <row r="8" spans="1:211" s="10" customFormat="1" ht="20.25" customHeight="1">
      <c r="A8" s="8"/>
      <c r="B8" s="42" t="s">
        <v>55</v>
      </c>
      <c r="C8" s="58" t="s">
        <v>0</v>
      </c>
      <c r="D8" s="59">
        <v>0.06</v>
      </c>
      <c r="E8" s="59">
        <v>950</v>
      </c>
      <c r="F8" s="43">
        <f>(E8*D8)</f>
        <v>57</v>
      </c>
      <c r="G8" s="8"/>
      <c r="H8" s="8"/>
      <c r="I8" s="8"/>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8"/>
      <c r="DE8" s="8"/>
      <c r="DF8" s="8"/>
      <c r="DG8" s="8"/>
      <c r="DH8" s="8"/>
      <c r="DI8" s="8"/>
      <c r="DJ8" s="8"/>
      <c r="DK8" s="8"/>
      <c r="DL8" s="8"/>
      <c r="DM8" s="8"/>
      <c r="DN8" s="8"/>
      <c r="DO8" s="8"/>
      <c r="DP8" s="8"/>
      <c r="DQ8" s="8"/>
      <c r="DR8" s="8"/>
      <c r="DS8" s="8"/>
      <c r="DT8" s="8"/>
      <c r="DU8" s="8"/>
      <c r="DV8" s="8"/>
      <c r="DW8" s="8"/>
      <c r="DX8" s="8"/>
      <c r="DY8" s="8"/>
      <c r="DZ8" s="8"/>
      <c r="EA8" s="8"/>
      <c r="EB8" s="8"/>
      <c r="EC8" s="8"/>
      <c r="ED8" s="8"/>
      <c r="EE8" s="8"/>
      <c r="EF8" s="8"/>
      <c r="EG8" s="8"/>
      <c r="EH8" s="8"/>
      <c r="EI8" s="8"/>
      <c r="EJ8" s="8"/>
      <c r="EK8" s="8"/>
      <c r="EL8" s="8"/>
      <c r="EM8" s="8"/>
      <c r="EN8" s="8"/>
      <c r="EO8" s="8"/>
      <c r="EP8" s="8"/>
      <c r="EQ8" s="8"/>
      <c r="ER8" s="8"/>
      <c r="ES8" s="8"/>
      <c r="ET8" s="8"/>
      <c r="EU8" s="8"/>
      <c r="EV8" s="8"/>
      <c r="EW8" s="8"/>
      <c r="EX8" s="8"/>
      <c r="EY8" s="8"/>
      <c r="EZ8" s="8"/>
      <c r="FA8" s="8"/>
      <c r="FB8" s="8"/>
      <c r="FC8" s="8"/>
      <c r="FD8" s="8"/>
      <c r="FE8" s="8"/>
      <c r="FF8" s="8"/>
      <c r="FG8" s="8"/>
      <c r="FH8" s="8"/>
      <c r="FI8" s="8"/>
      <c r="FJ8" s="8"/>
      <c r="FK8" s="8"/>
      <c r="FL8" s="8"/>
      <c r="FM8" s="8"/>
      <c r="FN8" s="8"/>
      <c r="FO8" s="8"/>
      <c r="FP8" s="8"/>
      <c r="FQ8" s="8"/>
      <c r="FR8" s="8"/>
      <c r="FS8" s="8"/>
      <c r="FT8" s="8"/>
      <c r="FU8" s="8"/>
      <c r="FV8" s="8"/>
      <c r="FW8" s="8"/>
      <c r="FX8" s="8"/>
      <c r="FY8" s="8"/>
      <c r="FZ8" s="8"/>
      <c r="GA8" s="8"/>
      <c r="GB8" s="8"/>
      <c r="GC8" s="8"/>
      <c r="GD8" s="8"/>
      <c r="GE8" s="8"/>
      <c r="GF8" s="8"/>
      <c r="GG8" s="8"/>
      <c r="GH8" s="8"/>
      <c r="GI8" s="8"/>
      <c r="GJ8" s="8"/>
      <c r="GK8" s="8"/>
      <c r="GL8" s="8"/>
      <c r="GM8" s="8"/>
      <c r="GN8" s="8"/>
      <c r="GO8" s="8"/>
      <c r="GP8" s="8"/>
      <c r="GQ8" s="8"/>
      <c r="GR8" s="8"/>
      <c r="GS8" s="8"/>
      <c r="GT8" s="8"/>
      <c r="GU8" s="8"/>
      <c r="GV8" s="8"/>
      <c r="GW8" s="8"/>
      <c r="GX8" s="8"/>
      <c r="GY8" s="8"/>
      <c r="GZ8" s="8"/>
      <c r="HA8" s="8"/>
      <c r="HB8" s="8"/>
      <c r="HC8" s="8"/>
    </row>
    <row r="9" spans="1:211" s="9" customFormat="1" ht="20.25" customHeight="1">
      <c r="A9" s="8"/>
      <c r="B9" s="39" t="s">
        <v>56</v>
      </c>
      <c r="C9" s="55" t="s">
        <v>3</v>
      </c>
      <c r="D9" s="60">
        <v>5</v>
      </c>
      <c r="E9" s="60">
        <v>37.5</v>
      </c>
      <c r="F9" s="40">
        <f t="shared" ref="F9:F20" si="0">E9*D9</f>
        <v>187.5</v>
      </c>
      <c r="G9" s="8"/>
      <c r="H9" s="8"/>
      <c r="I9" s="8"/>
      <c r="J9" s="8"/>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c r="CV9" s="8"/>
      <c r="CW9" s="8"/>
      <c r="CX9" s="8"/>
      <c r="CY9" s="8"/>
      <c r="CZ9" s="8"/>
      <c r="DA9" s="8"/>
      <c r="DB9" s="8"/>
      <c r="DC9" s="8"/>
      <c r="DD9" s="8"/>
      <c r="DE9" s="8"/>
      <c r="DF9" s="8"/>
      <c r="DG9" s="8"/>
      <c r="DH9" s="8"/>
      <c r="DI9" s="8"/>
      <c r="DJ9" s="8"/>
      <c r="DK9" s="8"/>
      <c r="DL9" s="8"/>
      <c r="DM9" s="8"/>
      <c r="DN9" s="8"/>
      <c r="DO9" s="8"/>
      <c r="DP9" s="8"/>
      <c r="DQ9" s="8"/>
      <c r="DR9" s="8"/>
      <c r="DS9" s="8"/>
      <c r="DT9" s="8"/>
      <c r="DU9" s="8"/>
      <c r="DV9" s="8"/>
      <c r="DW9" s="8"/>
      <c r="DX9" s="8"/>
      <c r="DY9" s="8"/>
      <c r="DZ9" s="8"/>
      <c r="EA9" s="8"/>
      <c r="EB9" s="8"/>
      <c r="EC9" s="8"/>
      <c r="ED9" s="8"/>
      <c r="EE9" s="8"/>
      <c r="EF9" s="8"/>
      <c r="EG9" s="8"/>
      <c r="EH9" s="8"/>
      <c r="EI9" s="8"/>
      <c r="EJ9" s="8"/>
      <c r="EK9" s="8"/>
      <c r="EL9" s="8"/>
      <c r="EM9" s="8"/>
      <c r="EN9" s="8"/>
      <c r="EO9" s="8"/>
      <c r="EP9" s="8"/>
      <c r="EQ9" s="8"/>
      <c r="ER9" s="8"/>
      <c r="ES9" s="8"/>
      <c r="ET9" s="8"/>
      <c r="EU9" s="8"/>
      <c r="EV9" s="8"/>
      <c r="EW9" s="8"/>
      <c r="EX9" s="8"/>
      <c r="EY9" s="8"/>
      <c r="EZ9" s="8"/>
      <c r="FA9" s="8"/>
      <c r="FB9" s="8"/>
      <c r="FC9" s="8"/>
      <c r="FD9" s="8"/>
      <c r="FE9" s="8"/>
      <c r="FF9" s="8"/>
      <c r="FG9" s="8"/>
      <c r="FH9" s="8"/>
      <c r="FI9" s="8"/>
      <c r="FJ9" s="8"/>
      <c r="FK9" s="8"/>
      <c r="FL9" s="8"/>
      <c r="FM9" s="8"/>
      <c r="FN9" s="8"/>
      <c r="FO9" s="8"/>
      <c r="FP9" s="8"/>
      <c r="FQ9" s="8"/>
      <c r="FR9" s="8"/>
      <c r="FS9" s="8"/>
      <c r="FT9" s="8"/>
      <c r="FU9" s="8"/>
      <c r="FV9" s="8"/>
      <c r="FW9" s="8"/>
      <c r="FX9" s="8"/>
      <c r="FY9" s="8"/>
      <c r="FZ9" s="8"/>
      <c r="GA9" s="8"/>
      <c r="GB9" s="8"/>
      <c r="GC9" s="8"/>
      <c r="GD9" s="8"/>
      <c r="GE9" s="8"/>
      <c r="GF9" s="8"/>
      <c r="GG9" s="8"/>
      <c r="GH9" s="8"/>
      <c r="GI9" s="8"/>
      <c r="GJ9" s="8"/>
      <c r="GK9" s="8"/>
      <c r="GL9" s="8"/>
      <c r="GM9" s="8"/>
      <c r="GN9" s="8"/>
      <c r="GO9" s="8"/>
      <c r="GP9" s="8"/>
      <c r="GQ9" s="8"/>
      <c r="GR9" s="8"/>
      <c r="GS9" s="8"/>
      <c r="GT9" s="8"/>
      <c r="GU9" s="8"/>
      <c r="GV9" s="8"/>
      <c r="GW9" s="8"/>
      <c r="GX9" s="8"/>
      <c r="GY9" s="8"/>
      <c r="GZ9" s="8"/>
      <c r="HA9" s="8"/>
      <c r="HB9" s="8"/>
      <c r="HC9" s="8"/>
    </row>
    <row r="10" spans="1:211" s="10" customFormat="1" ht="20.25" customHeight="1">
      <c r="A10" s="8"/>
      <c r="B10" s="42" t="s">
        <v>57</v>
      </c>
      <c r="C10" s="58" t="s">
        <v>3</v>
      </c>
      <c r="D10" s="59">
        <v>3.5</v>
      </c>
      <c r="E10" s="59">
        <v>26</v>
      </c>
      <c r="F10" s="43">
        <f t="shared" si="0"/>
        <v>91</v>
      </c>
      <c r="G10" s="8"/>
      <c r="H10" s="8"/>
      <c r="I10" s="8"/>
      <c r="J10" s="8"/>
      <c r="K10" s="8"/>
      <c r="L10" s="8"/>
      <c r="M10" s="8"/>
      <c r="N10" s="8"/>
      <c r="O10" s="8"/>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T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c r="CV10" s="8"/>
      <c r="CW10" s="8"/>
      <c r="CX10" s="8"/>
      <c r="CY10" s="8"/>
      <c r="CZ10" s="8"/>
      <c r="DA10" s="8"/>
      <c r="DB10" s="8"/>
      <c r="DC10" s="8"/>
      <c r="DD10" s="8"/>
      <c r="DE10" s="8"/>
      <c r="DF10" s="8"/>
      <c r="DG10" s="8"/>
      <c r="DH10" s="8"/>
      <c r="DI10" s="8"/>
      <c r="DJ10" s="8"/>
      <c r="DK10" s="8"/>
      <c r="DL10" s="8"/>
      <c r="DM10" s="8"/>
      <c r="DN10" s="8"/>
      <c r="DO10" s="8"/>
      <c r="DP10" s="8"/>
      <c r="DQ10" s="8"/>
      <c r="DR10" s="8"/>
      <c r="DS10" s="8"/>
      <c r="DT10" s="8"/>
      <c r="DU10" s="8"/>
      <c r="DV10" s="8"/>
      <c r="DW10" s="8"/>
      <c r="DX10" s="8"/>
      <c r="DY10" s="8"/>
      <c r="DZ10" s="8"/>
      <c r="EA10" s="8"/>
      <c r="EB10" s="8"/>
      <c r="EC10" s="8"/>
      <c r="ED10" s="8"/>
      <c r="EE10" s="8"/>
      <c r="EF10" s="8"/>
      <c r="EG10" s="8"/>
      <c r="EH10" s="8"/>
      <c r="EI10" s="8"/>
      <c r="EJ10" s="8"/>
      <c r="EK10" s="8"/>
      <c r="EL10" s="8"/>
      <c r="EM10" s="8"/>
      <c r="EN10" s="8"/>
      <c r="EO10" s="8"/>
      <c r="EP10" s="8"/>
      <c r="EQ10" s="8"/>
      <c r="ER10" s="8"/>
      <c r="ES10" s="8"/>
      <c r="ET10" s="8"/>
      <c r="EU10" s="8"/>
      <c r="EV10" s="8"/>
      <c r="EW10" s="8"/>
      <c r="EX10" s="8"/>
      <c r="EY10" s="8"/>
      <c r="EZ10" s="8"/>
      <c r="FA10" s="8"/>
      <c r="FB10" s="8"/>
      <c r="FC10" s="8"/>
      <c r="FD10" s="8"/>
      <c r="FE10" s="8"/>
      <c r="FF10" s="8"/>
      <c r="FG10" s="8"/>
      <c r="FH10" s="8"/>
      <c r="FI10" s="8"/>
      <c r="FJ10" s="8"/>
      <c r="FK10" s="8"/>
      <c r="FL10" s="8"/>
      <c r="FM10" s="8"/>
      <c r="FN10" s="8"/>
      <c r="FO10" s="8"/>
      <c r="FP10" s="8"/>
      <c r="FQ10" s="8"/>
      <c r="FR10" s="8"/>
      <c r="FS10" s="8"/>
      <c r="FT10" s="8"/>
      <c r="FU10" s="8"/>
      <c r="FV10" s="8"/>
      <c r="FW10" s="8"/>
      <c r="FX10" s="8"/>
      <c r="FY10" s="8"/>
      <c r="FZ10" s="8"/>
      <c r="GA10" s="8"/>
      <c r="GB10" s="8"/>
      <c r="GC10" s="8"/>
      <c r="GD10" s="8"/>
      <c r="GE10" s="8"/>
      <c r="GF10" s="8"/>
      <c r="GG10" s="8"/>
      <c r="GH10" s="8"/>
      <c r="GI10" s="8"/>
      <c r="GJ10" s="8"/>
      <c r="GK10" s="8"/>
      <c r="GL10" s="8"/>
      <c r="GM10" s="8"/>
      <c r="GN10" s="8"/>
      <c r="GO10" s="8"/>
      <c r="GP10" s="8"/>
      <c r="GQ10" s="8"/>
      <c r="GR10" s="8"/>
      <c r="GS10" s="8"/>
      <c r="GT10" s="8"/>
      <c r="GU10" s="8"/>
      <c r="GV10" s="8"/>
      <c r="GW10" s="8"/>
      <c r="GX10" s="8"/>
      <c r="GY10" s="8"/>
      <c r="GZ10" s="8"/>
      <c r="HA10" s="8"/>
      <c r="HB10" s="8"/>
      <c r="HC10" s="8"/>
    </row>
    <row r="11" spans="1:211" s="9" customFormat="1" ht="20.25" customHeight="1">
      <c r="A11" s="8"/>
      <c r="B11" s="39" t="s">
        <v>58</v>
      </c>
      <c r="C11" s="55" t="s">
        <v>3</v>
      </c>
      <c r="D11" s="60">
        <v>0.15</v>
      </c>
      <c r="E11" s="60">
        <v>55</v>
      </c>
      <c r="F11" s="40">
        <f t="shared" si="0"/>
        <v>8.25</v>
      </c>
      <c r="G11" s="8"/>
      <c r="H11" s="8"/>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c r="BR11" s="8"/>
      <c r="BS11" s="8"/>
      <c r="BT11" s="8"/>
      <c r="BU11" s="8"/>
      <c r="BV11" s="8"/>
      <c r="BW11" s="8"/>
      <c r="BX11" s="8"/>
      <c r="BY11" s="8"/>
      <c r="BZ11" s="8"/>
      <c r="CA11" s="8"/>
      <c r="CB11" s="8"/>
      <c r="CC11" s="8"/>
      <c r="CD11" s="8"/>
      <c r="CE11" s="8"/>
      <c r="CF11" s="8"/>
      <c r="CG11" s="8"/>
      <c r="CH11" s="8"/>
      <c r="CI11" s="8"/>
      <c r="CJ11" s="8"/>
      <c r="CK11" s="8"/>
      <c r="CL11" s="8"/>
      <c r="CM11" s="8"/>
      <c r="CN11" s="8"/>
      <c r="CO11" s="8"/>
      <c r="CP11" s="8"/>
      <c r="CQ11" s="8"/>
      <c r="CR11" s="8"/>
      <c r="CS11" s="8"/>
      <c r="CT11" s="8"/>
      <c r="CU11" s="8"/>
      <c r="CV11" s="8"/>
      <c r="CW11" s="8"/>
      <c r="CX11" s="8"/>
      <c r="CY11" s="8"/>
      <c r="CZ11" s="8"/>
      <c r="DA11" s="8"/>
      <c r="DB11" s="8"/>
      <c r="DC11" s="8"/>
      <c r="DD11" s="8"/>
      <c r="DE11" s="8"/>
      <c r="DF11" s="8"/>
      <c r="DG11" s="8"/>
      <c r="DH11" s="8"/>
      <c r="DI11" s="8"/>
      <c r="DJ11" s="8"/>
      <c r="DK11" s="8"/>
      <c r="DL11" s="8"/>
      <c r="DM11" s="8"/>
      <c r="DN11" s="8"/>
      <c r="DO11" s="8"/>
      <c r="DP11" s="8"/>
      <c r="DQ11" s="8"/>
      <c r="DR11" s="8"/>
      <c r="DS11" s="8"/>
      <c r="DT11" s="8"/>
      <c r="DU11" s="8"/>
      <c r="DV11" s="8"/>
      <c r="DW11" s="8"/>
      <c r="DX11" s="8"/>
      <c r="DY11" s="8"/>
      <c r="DZ11" s="8"/>
      <c r="EA11" s="8"/>
      <c r="EB11" s="8"/>
      <c r="EC11" s="8"/>
      <c r="ED11" s="8"/>
      <c r="EE11" s="8"/>
      <c r="EF11" s="8"/>
      <c r="EG11" s="8"/>
      <c r="EH11" s="8"/>
      <c r="EI11" s="8"/>
      <c r="EJ11" s="8"/>
      <c r="EK11" s="8"/>
      <c r="EL11" s="8"/>
      <c r="EM11" s="8"/>
      <c r="EN11" s="8"/>
      <c r="EO11" s="8"/>
      <c r="EP11" s="8"/>
      <c r="EQ11" s="8"/>
      <c r="ER11" s="8"/>
      <c r="ES11" s="8"/>
      <c r="ET11" s="8"/>
      <c r="EU11" s="8"/>
      <c r="EV11" s="8"/>
      <c r="EW11" s="8"/>
      <c r="EX11" s="8"/>
      <c r="EY11" s="8"/>
      <c r="EZ11" s="8"/>
      <c r="FA11" s="8"/>
      <c r="FB11" s="8"/>
      <c r="FC11" s="8"/>
      <c r="FD11" s="8"/>
      <c r="FE11" s="8"/>
      <c r="FF11" s="8"/>
      <c r="FG11" s="8"/>
      <c r="FH11" s="8"/>
      <c r="FI11" s="8"/>
      <c r="FJ11" s="8"/>
      <c r="FK11" s="8"/>
      <c r="FL11" s="8"/>
      <c r="FM11" s="8"/>
      <c r="FN11" s="8"/>
      <c r="FO11" s="8"/>
      <c r="FP11" s="8"/>
      <c r="FQ11" s="8"/>
      <c r="FR11" s="8"/>
      <c r="FS11" s="8"/>
      <c r="FT11" s="8"/>
      <c r="FU11" s="8"/>
      <c r="FV11" s="8"/>
      <c r="FW11" s="8"/>
      <c r="FX11" s="8"/>
      <c r="FY11" s="8"/>
      <c r="FZ11" s="8"/>
      <c r="GA11" s="8"/>
      <c r="GB11" s="8"/>
      <c r="GC11" s="8"/>
      <c r="GD11" s="8"/>
      <c r="GE11" s="8"/>
      <c r="GF11" s="8"/>
      <c r="GG11" s="8"/>
      <c r="GH11" s="8"/>
      <c r="GI11" s="8"/>
      <c r="GJ11" s="8"/>
      <c r="GK11" s="8"/>
      <c r="GL11" s="8"/>
      <c r="GM11" s="8"/>
      <c r="GN11" s="8"/>
      <c r="GO11" s="8"/>
      <c r="GP11" s="8"/>
      <c r="GQ11" s="8"/>
      <c r="GR11" s="8"/>
      <c r="GS11" s="8"/>
      <c r="GT11" s="8"/>
      <c r="GU11" s="8"/>
      <c r="GV11" s="8"/>
      <c r="GW11" s="8"/>
      <c r="GX11" s="8"/>
      <c r="GY11" s="8"/>
      <c r="GZ11" s="8"/>
      <c r="HA11" s="8"/>
      <c r="HB11" s="8"/>
      <c r="HC11" s="8"/>
    </row>
    <row r="12" spans="1:211" s="10" customFormat="1" ht="20.25" customHeight="1">
      <c r="A12" s="8"/>
      <c r="B12" s="42" t="s">
        <v>59</v>
      </c>
      <c r="C12" s="58" t="s">
        <v>3</v>
      </c>
      <c r="D12" s="59">
        <v>0.3</v>
      </c>
      <c r="E12" s="59">
        <v>98</v>
      </c>
      <c r="F12" s="43">
        <f t="shared" si="0"/>
        <v>29.4</v>
      </c>
      <c r="G12" s="8"/>
      <c r="H12" s="8"/>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8"/>
      <c r="DC12" s="8"/>
      <c r="DD12" s="8"/>
      <c r="DE12" s="8"/>
      <c r="DF12" s="8"/>
      <c r="DG12" s="8"/>
      <c r="DH12" s="8"/>
      <c r="DI12" s="8"/>
      <c r="DJ12" s="8"/>
      <c r="DK12" s="8"/>
      <c r="DL12" s="8"/>
      <c r="DM12" s="8"/>
      <c r="DN12" s="8"/>
      <c r="DO12" s="8"/>
      <c r="DP12" s="8"/>
      <c r="DQ12" s="8"/>
      <c r="DR12" s="8"/>
      <c r="DS12" s="8"/>
      <c r="DT12" s="8"/>
      <c r="DU12" s="8"/>
      <c r="DV12" s="8"/>
      <c r="DW12" s="8"/>
      <c r="DX12" s="8"/>
      <c r="DY12" s="8"/>
      <c r="DZ12" s="8"/>
      <c r="EA12" s="8"/>
      <c r="EB12" s="8"/>
      <c r="EC12" s="8"/>
      <c r="ED12" s="8"/>
      <c r="EE12" s="8"/>
      <c r="EF12" s="8"/>
      <c r="EG12" s="8"/>
      <c r="EH12" s="8"/>
      <c r="EI12" s="8"/>
      <c r="EJ12" s="8"/>
      <c r="EK12" s="8"/>
      <c r="EL12" s="8"/>
      <c r="EM12" s="8"/>
      <c r="EN12" s="8"/>
      <c r="EO12" s="8"/>
      <c r="EP12" s="8"/>
      <c r="EQ12" s="8"/>
      <c r="ER12" s="8"/>
      <c r="ES12" s="8"/>
      <c r="ET12" s="8"/>
      <c r="EU12" s="8"/>
      <c r="EV12" s="8"/>
      <c r="EW12" s="8"/>
      <c r="EX12" s="8"/>
      <c r="EY12" s="8"/>
      <c r="EZ12" s="8"/>
      <c r="FA12" s="8"/>
      <c r="FB12" s="8"/>
      <c r="FC12" s="8"/>
      <c r="FD12" s="8"/>
      <c r="FE12" s="8"/>
      <c r="FF12" s="8"/>
      <c r="FG12" s="8"/>
      <c r="FH12" s="8"/>
      <c r="FI12" s="8"/>
      <c r="FJ12" s="8"/>
      <c r="FK12" s="8"/>
      <c r="FL12" s="8"/>
      <c r="FM12" s="8"/>
      <c r="FN12" s="8"/>
      <c r="FO12" s="8"/>
      <c r="FP12" s="8"/>
      <c r="FQ12" s="8"/>
      <c r="FR12" s="8"/>
      <c r="FS12" s="8"/>
      <c r="FT12" s="8"/>
      <c r="FU12" s="8"/>
      <c r="FV12" s="8"/>
      <c r="FW12" s="8"/>
      <c r="FX12" s="8"/>
      <c r="FY12" s="8"/>
      <c r="FZ12" s="8"/>
      <c r="GA12" s="8"/>
      <c r="GB12" s="8"/>
      <c r="GC12" s="8"/>
      <c r="GD12" s="8"/>
      <c r="GE12" s="8"/>
      <c r="GF12" s="8"/>
      <c r="GG12" s="8"/>
      <c r="GH12" s="8"/>
      <c r="GI12" s="8"/>
      <c r="GJ12" s="8"/>
      <c r="GK12" s="8"/>
      <c r="GL12" s="8"/>
      <c r="GM12" s="8"/>
      <c r="GN12" s="8"/>
      <c r="GO12" s="8"/>
      <c r="GP12" s="8"/>
      <c r="GQ12" s="8"/>
      <c r="GR12" s="8"/>
      <c r="GS12" s="8"/>
      <c r="GT12" s="8"/>
      <c r="GU12" s="8"/>
      <c r="GV12" s="8"/>
      <c r="GW12" s="8"/>
      <c r="GX12" s="8"/>
      <c r="GY12" s="8"/>
      <c r="GZ12" s="8"/>
      <c r="HA12" s="8"/>
      <c r="HB12" s="8"/>
      <c r="HC12" s="8"/>
    </row>
    <row r="13" spans="1:211" s="9" customFormat="1" ht="20.25" customHeight="1">
      <c r="A13" s="8"/>
      <c r="B13" s="39" t="s">
        <v>60</v>
      </c>
      <c r="C13" s="55" t="s">
        <v>17</v>
      </c>
      <c r="D13" s="60">
        <v>1</v>
      </c>
      <c r="E13" s="60">
        <v>80</v>
      </c>
      <c r="F13" s="40">
        <f t="shared" si="0"/>
        <v>80</v>
      </c>
      <c r="G13" s="8"/>
      <c r="H13" s="8"/>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c r="BR13" s="8"/>
      <c r="BS13" s="8"/>
      <c r="BT13" s="8"/>
      <c r="BU13" s="8"/>
      <c r="BV13" s="8"/>
      <c r="BW13" s="8"/>
      <c r="BX13" s="8"/>
      <c r="BY13" s="8"/>
      <c r="BZ13" s="8"/>
      <c r="CA13" s="8"/>
      <c r="CB13" s="8"/>
      <c r="CC13" s="8"/>
      <c r="CD13" s="8"/>
      <c r="CE13" s="8"/>
      <c r="CF13" s="8"/>
      <c r="CG13" s="8"/>
      <c r="CH13" s="8"/>
      <c r="CI13" s="8"/>
      <c r="CJ13" s="8"/>
      <c r="CK13" s="8"/>
      <c r="CL13" s="8"/>
      <c r="CM13" s="8"/>
      <c r="CN13" s="8"/>
      <c r="CO13" s="8"/>
      <c r="CP13" s="8"/>
      <c r="CQ13" s="8"/>
      <c r="CR13" s="8"/>
      <c r="CS13" s="8"/>
      <c r="CT13" s="8"/>
      <c r="CU13" s="8"/>
      <c r="CV13" s="8"/>
      <c r="CW13" s="8"/>
      <c r="CX13" s="8"/>
      <c r="CY13" s="8"/>
      <c r="CZ13" s="8"/>
      <c r="DA13" s="8"/>
      <c r="DB13" s="8"/>
      <c r="DC13" s="8"/>
      <c r="DD13" s="8"/>
      <c r="DE13" s="8"/>
      <c r="DF13" s="8"/>
      <c r="DG13" s="8"/>
      <c r="DH13" s="8"/>
      <c r="DI13" s="8"/>
      <c r="DJ13" s="8"/>
      <c r="DK13" s="8"/>
      <c r="DL13" s="8"/>
      <c r="DM13" s="8"/>
      <c r="DN13" s="8"/>
      <c r="DO13" s="8"/>
      <c r="DP13" s="8"/>
      <c r="DQ13" s="8"/>
      <c r="DR13" s="8"/>
      <c r="DS13" s="8"/>
      <c r="DT13" s="8"/>
      <c r="DU13" s="8"/>
      <c r="DV13" s="8"/>
      <c r="DW13" s="8"/>
      <c r="DX13" s="8"/>
      <c r="DY13" s="8"/>
      <c r="DZ13" s="8"/>
      <c r="EA13" s="8"/>
      <c r="EB13" s="8"/>
      <c r="EC13" s="8"/>
      <c r="ED13" s="8"/>
      <c r="EE13" s="8"/>
      <c r="EF13" s="8"/>
      <c r="EG13" s="8"/>
      <c r="EH13" s="8"/>
      <c r="EI13" s="8"/>
      <c r="EJ13" s="8"/>
      <c r="EK13" s="8"/>
      <c r="EL13" s="8"/>
      <c r="EM13" s="8"/>
      <c r="EN13" s="8"/>
      <c r="EO13" s="8"/>
      <c r="EP13" s="8"/>
      <c r="EQ13" s="8"/>
      <c r="ER13" s="8"/>
      <c r="ES13" s="8"/>
      <c r="ET13" s="8"/>
      <c r="EU13" s="8"/>
      <c r="EV13" s="8"/>
      <c r="EW13" s="8"/>
      <c r="EX13" s="8"/>
      <c r="EY13" s="8"/>
      <c r="EZ13" s="8"/>
      <c r="FA13" s="8"/>
      <c r="FB13" s="8"/>
      <c r="FC13" s="8"/>
      <c r="FD13" s="8"/>
      <c r="FE13" s="8"/>
      <c r="FF13" s="8"/>
      <c r="FG13" s="8"/>
      <c r="FH13" s="8"/>
      <c r="FI13" s="8"/>
      <c r="FJ13" s="8"/>
      <c r="FK13" s="8"/>
      <c r="FL13" s="8"/>
      <c r="FM13" s="8"/>
      <c r="FN13" s="8"/>
      <c r="FO13" s="8"/>
      <c r="FP13" s="8"/>
      <c r="FQ13" s="8"/>
      <c r="FR13" s="8"/>
      <c r="FS13" s="8"/>
      <c r="FT13" s="8"/>
      <c r="FU13" s="8"/>
      <c r="FV13" s="8"/>
      <c r="FW13" s="8"/>
      <c r="FX13" s="8"/>
      <c r="FY13" s="8"/>
      <c r="FZ13" s="8"/>
      <c r="GA13" s="8"/>
      <c r="GB13" s="8"/>
      <c r="GC13" s="8"/>
      <c r="GD13" s="8"/>
      <c r="GE13" s="8"/>
      <c r="GF13" s="8"/>
      <c r="GG13" s="8"/>
      <c r="GH13" s="8"/>
      <c r="GI13" s="8"/>
      <c r="GJ13" s="8"/>
      <c r="GK13" s="8"/>
      <c r="GL13" s="8"/>
      <c r="GM13" s="8"/>
      <c r="GN13" s="8"/>
      <c r="GO13" s="8"/>
      <c r="GP13" s="8"/>
      <c r="GQ13" s="8"/>
      <c r="GR13" s="8"/>
      <c r="GS13" s="8"/>
      <c r="GT13" s="8"/>
      <c r="GU13" s="8"/>
      <c r="GV13" s="8"/>
      <c r="GW13" s="8"/>
      <c r="GX13" s="8"/>
      <c r="GY13" s="8"/>
      <c r="GZ13" s="8"/>
      <c r="HA13" s="8"/>
      <c r="HB13" s="8"/>
      <c r="HC13" s="8"/>
    </row>
    <row r="14" spans="1:211" s="10" customFormat="1" ht="20.25" customHeight="1">
      <c r="A14" s="8"/>
      <c r="B14" s="42" t="s">
        <v>61</v>
      </c>
      <c r="C14" s="58" t="s">
        <v>3</v>
      </c>
      <c r="D14" s="59">
        <v>0.4</v>
      </c>
      <c r="E14" s="59">
        <v>92.18</v>
      </c>
      <c r="F14" s="43">
        <f t="shared" si="0"/>
        <v>36.872000000000007</v>
      </c>
      <c r="G14" s="8"/>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c r="BS14" s="8"/>
      <c r="BT14" s="8"/>
      <c r="BU14" s="8"/>
      <c r="BV14" s="8"/>
      <c r="BW14" s="8"/>
      <c r="BX14" s="8"/>
      <c r="BY14" s="8"/>
      <c r="BZ14" s="8"/>
      <c r="CA14" s="8"/>
      <c r="CB14" s="8"/>
      <c r="CC14" s="8"/>
      <c r="CD14" s="8"/>
      <c r="CE14" s="8"/>
      <c r="CF14" s="8"/>
      <c r="CG14" s="8"/>
      <c r="CH14" s="8"/>
      <c r="CI14" s="8"/>
      <c r="CJ14" s="8"/>
      <c r="CK14" s="8"/>
      <c r="CL14" s="8"/>
      <c r="CM14" s="8"/>
      <c r="CN14" s="8"/>
      <c r="CO14" s="8"/>
      <c r="CP14" s="8"/>
      <c r="CQ14" s="8"/>
      <c r="CR14" s="8"/>
      <c r="CS14" s="8"/>
      <c r="CT14" s="8"/>
      <c r="CU14" s="8"/>
      <c r="CV14" s="8"/>
      <c r="CW14" s="8"/>
      <c r="CX14" s="8"/>
      <c r="CY14" s="8"/>
      <c r="CZ14" s="8"/>
      <c r="DA14" s="8"/>
      <c r="DB14" s="8"/>
      <c r="DC14" s="8"/>
      <c r="DD14" s="8"/>
      <c r="DE14" s="8"/>
      <c r="DF14" s="8"/>
      <c r="DG14" s="8"/>
      <c r="DH14" s="8"/>
      <c r="DI14" s="8"/>
      <c r="DJ14" s="8"/>
      <c r="DK14" s="8"/>
      <c r="DL14" s="8"/>
      <c r="DM14" s="8"/>
      <c r="DN14" s="8"/>
      <c r="DO14" s="8"/>
      <c r="DP14" s="8"/>
      <c r="DQ14" s="8"/>
      <c r="DR14" s="8"/>
      <c r="DS14" s="8"/>
      <c r="DT14" s="8"/>
      <c r="DU14" s="8"/>
      <c r="DV14" s="8"/>
      <c r="DW14" s="8"/>
      <c r="DX14" s="8"/>
      <c r="DY14" s="8"/>
      <c r="DZ14" s="8"/>
      <c r="EA14" s="8"/>
      <c r="EB14" s="8"/>
      <c r="EC14" s="8"/>
      <c r="ED14" s="8"/>
      <c r="EE14" s="8"/>
      <c r="EF14" s="8"/>
      <c r="EG14" s="8"/>
      <c r="EH14" s="8"/>
      <c r="EI14" s="8"/>
      <c r="EJ14" s="8"/>
      <c r="EK14" s="8"/>
      <c r="EL14" s="8"/>
      <c r="EM14" s="8"/>
      <c r="EN14" s="8"/>
      <c r="EO14" s="8"/>
      <c r="EP14" s="8"/>
      <c r="EQ14" s="8"/>
      <c r="ER14" s="8"/>
      <c r="ES14" s="8"/>
      <c r="ET14" s="8"/>
      <c r="EU14" s="8"/>
      <c r="EV14" s="8"/>
      <c r="EW14" s="8"/>
      <c r="EX14" s="8"/>
      <c r="EY14" s="8"/>
      <c r="EZ14" s="8"/>
      <c r="FA14" s="8"/>
      <c r="FB14" s="8"/>
      <c r="FC14" s="8"/>
      <c r="FD14" s="8"/>
      <c r="FE14" s="8"/>
      <c r="FF14" s="8"/>
      <c r="FG14" s="8"/>
      <c r="FH14" s="8"/>
      <c r="FI14" s="8"/>
      <c r="FJ14" s="8"/>
      <c r="FK14" s="8"/>
      <c r="FL14" s="8"/>
      <c r="FM14" s="8"/>
      <c r="FN14" s="8"/>
      <c r="FO14" s="8"/>
      <c r="FP14" s="8"/>
      <c r="FQ14" s="8"/>
      <c r="FR14" s="8"/>
      <c r="FS14" s="8"/>
      <c r="FT14" s="8"/>
      <c r="FU14" s="8"/>
      <c r="FV14" s="8"/>
      <c r="FW14" s="8"/>
      <c r="FX14" s="8"/>
      <c r="FY14" s="8"/>
      <c r="FZ14" s="8"/>
      <c r="GA14" s="8"/>
      <c r="GB14" s="8"/>
      <c r="GC14" s="8"/>
      <c r="GD14" s="8"/>
      <c r="GE14" s="8"/>
      <c r="GF14" s="8"/>
      <c r="GG14" s="8"/>
      <c r="GH14" s="8"/>
      <c r="GI14" s="8"/>
      <c r="GJ14" s="8"/>
      <c r="GK14" s="8"/>
      <c r="GL14" s="8"/>
      <c r="GM14" s="8"/>
      <c r="GN14" s="8"/>
      <c r="GO14" s="8"/>
      <c r="GP14" s="8"/>
      <c r="GQ14" s="8"/>
      <c r="GR14" s="8"/>
      <c r="GS14" s="8"/>
      <c r="GT14" s="8"/>
      <c r="GU14" s="8"/>
      <c r="GV14" s="8"/>
      <c r="GW14" s="8"/>
      <c r="GX14" s="8"/>
      <c r="GY14" s="8"/>
      <c r="GZ14" s="8"/>
      <c r="HA14" s="8"/>
      <c r="HB14" s="8"/>
      <c r="HC14" s="8"/>
    </row>
    <row r="15" spans="1:211" s="9" customFormat="1" ht="20.25" customHeight="1">
      <c r="A15" s="8"/>
      <c r="B15" s="39"/>
      <c r="C15" s="54"/>
      <c r="D15" s="39"/>
      <c r="E15" s="61"/>
      <c r="F15" s="40">
        <f t="shared" si="0"/>
        <v>0</v>
      </c>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c r="BU15" s="8"/>
      <c r="BV15" s="8"/>
      <c r="BW15" s="8"/>
      <c r="BX15" s="8"/>
      <c r="BY15" s="8"/>
      <c r="BZ15" s="8"/>
      <c r="CA15" s="8"/>
      <c r="CB15" s="8"/>
      <c r="CC15" s="8"/>
      <c r="CD15" s="8"/>
      <c r="CE15" s="8"/>
      <c r="CF15" s="8"/>
      <c r="CG15" s="8"/>
      <c r="CH15" s="8"/>
      <c r="CI15" s="8"/>
      <c r="CJ15" s="8"/>
      <c r="CK15" s="8"/>
      <c r="CL15" s="8"/>
      <c r="CM15" s="8"/>
      <c r="CN15" s="8"/>
      <c r="CO15" s="8"/>
      <c r="CP15" s="8"/>
      <c r="CQ15" s="8"/>
      <c r="CR15" s="8"/>
      <c r="CS15" s="8"/>
      <c r="CT15" s="8"/>
      <c r="CU15" s="8"/>
      <c r="CV15" s="8"/>
      <c r="CW15" s="8"/>
      <c r="CX15" s="8"/>
      <c r="CY15" s="8"/>
      <c r="CZ15" s="8"/>
      <c r="DA15" s="8"/>
      <c r="DB15" s="8"/>
      <c r="DC15" s="8"/>
      <c r="DD15" s="8"/>
      <c r="DE15" s="8"/>
      <c r="DF15" s="8"/>
      <c r="DG15" s="8"/>
      <c r="DH15" s="8"/>
      <c r="DI15" s="8"/>
      <c r="DJ15" s="8"/>
      <c r="DK15" s="8"/>
      <c r="DL15" s="8"/>
      <c r="DM15" s="8"/>
      <c r="DN15" s="8"/>
      <c r="DO15" s="8"/>
      <c r="DP15" s="8"/>
      <c r="DQ15" s="8"/>
      <c r="DR15" s="8"/>
      <c r="DS15" s="8"/>
      <c r="DT15" s="8"/>
      <c r="DU15" s="8"/>
      <c r="DV15" s="8"/>
      <c r="DW15" s="8"/>
      <c r="DX15" s="8"/>
      <c r="DY15" s="8"/>
      <c r="DZ15" s="8"/>
      <c r="EA15" s="8"/>
      <c r="EB15" s="8"/>
      <c r="EC15" s="8"/>
      <c r="ED15" s="8"/>
      <c r="EE15" s="8"/>
      <c r="EF15" s="8"/>
      <c r="EG15" s="8"/>
      <c r="EH15" s="8"/>
      <c r="EI15" s="8"/>
      <c r="EJ15" s="8"/>
      <c r="EK15" s="8"/>
      <c r="EL15" s="8"/>
      <c r="EM15" s="8"/>
      <c r="EN15" s="8"/>
      <c r="EO15" s="8"/>
      <c r="EP15" s="8"/>
      <c r="EQ15" s="8"/>
      <c r="ER15" s="8"/>
      <c r="ES15" s="8"/>
      <c r="ET15" s="8"/>
      <c r="EU15" s="8"/>
      <c r="EV15" s="8"/>
      <c r="EW15" s="8"/>
      <c r="EX15" s="8"/>
      <c r="EY15" s="8"/>
      <c r="EZ15" s="8"/>
      <c r="FA15" s="8"/>
      <c r="FB15" s="8"/>
      <c r="FC15" s="8"/>
      <c r="FD15" s="8"/>
      <c r="FE15" s="8"/>
      <c r="FF15" s="8"/>
      <c r="FG15" s="8"/>
      <c r="FH15" s="8"/>
      <c r="FI15" s="8"/>
      <c r="FJ15" s="8"/>
      <c r="FK15" s="8"/>
      <c r="FL15" s="8"/>
      <c r="FM15" s="8"/>
      <c r="FN15" s="8"/>
      <c r="FO15" s="8"/>
      <c r="FP15" s="8"/>
      <c r="FQ15" s="8"/>
      <c r="FR15" s="8"/>
      <c r="FS15" s="8"/>
      <c r="FT15" s="8"/>
      <c r="FU15" s="8"/>
      <c r="FV15" s="8"/>
      <c r="FW15" s="8"/>
      <c r="FX15" s="8"/>
      <c r="FY15" s="8"/>
      <c r="FZ15" s="8"/>
      <c r="GA15" s="8"/>
      <c r="GB15" s="8"/>
      <c r="GC15" s="8"/>
      <c r="GD15" s="8"/>
      <c r="GE15" s="8"/>
      <c r="GF15" s="8"/>
      <c r="GG15" s="8"/>
      <c r="GH15" s="8"/>
      <c r="GI15" s="8"/>
      <c r="GJ15" s="8"/>
      <c r="GK15" s="8"/>
      <c r="GL15" s="8"/>
      <c r="GM15" s="8"/>
      <c r="GN15" s="8"/>
      <c r="GO15" s="8"/>
      <c r="GP15" s="8"/>
      <c r="GQ15" s="8"/>
      <c r="GR15" s="8"/>
      <c r="GS15" s="8"/>
      <c r="GT15" s="8"/>
      <c r="GU15" s="8"/>
      <c r="GV15" s="8"/>
      <c r="GW15" s="8"/>
      <c r="GX15" s="8"/>
      <c r="GY15" s="8"/>
      <c r="GZ15" s="8"/>
      <c r="HA15" s="8"/>
      <c r="HB15" s="8"/>
      <c r="HC15" s="8"/>
    </row>
    <row r="16" spans="1:211" s="10" customFormat="1" ht="20.25" customHeight="1">
      <c r="A16" s="8"/>
      <c r="B16" s="42"/>
      <c r="C16" s="62"/>
      <c r="D16" s="42"/>
      <c r="E16" s="63"/>
      <c r="F16" s="43">
        <f t="shared" si="0"/>
        <v>0</v>
      </c>
      <c r="G16" s="8"/>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c r="BT16" s="8"/>
      <c r="BU16" s="8"/>
      <c r="BV16" s="8"/>
      <c r="BW16" s="8"/>
      <c r="BX16" s="8"/>
      <c r="BY16" s="8"/>
      <c r="BZ16" s="8"/>
      <c r="CA16" s="8"/>
      <c r="CB16" s="8"/>
      <c r="CC16" s="8"/>
      <c r="CD16" s="8"/>
      <c r="CE16" s="8"/>
      <c r="CF16" s="8"/>
      <c r="CG16" s="8"/>
      <c r="CH16" s="8"/>
      <c r="CI16" s="8"/>
      <c r="CJ16" s="8"/>
      <c r="CK16" s="8"/>
      <c r="CL16" s="8"/>
      <c r="CM16" s="8"/>
      <c r="CN16" s="8"/>
      <c r="CO16" s="8"/>
      <c r="CP16" s="8"/>
      <c r="CQ16" s="8"/>
      <c r="CR16" s="8"/>
      <c r="CS16" s="8"/>
      <c r="CT16" s="8"/>
      <c r="CU16" s="8"/>
      <c r="CV16" s="8"/>
      <c r="CW16" s="8"/>
      <c r="CX16" s="8"/>
      <c r="CY16" s="8"/>
      <c r="CZ16" s="8"/>
      <c r="DA16" s="8"/>
      <c r="DB16" s="8"/>
      <c r="DC16" s="8"/>
      <c r="DD16" s="8"/>
      <c r="DE16" s="8"/>
      <c r="DF16" s="8"/>
      <c r="DG16" s="8"/>
      <c r="DH16" s="8"/>
      <c r="DI16" s="8"/>
      <c r="DJ16" s="8"/>
      <c r="DK16" s="8"/>
      <c r="DL16" s="8"/>
      <c r="DM16" s="8"/>
      <c r="DN16" s="8"/>
      <c r="DO16" s="8"/>
      <c r="DP16" s="8"/>
      <c r="DQ16" s="8"/>
      <c r="DR16" s="8"/>
      <c r="DS16" s="8"/>
      <c r="DT16" s="8"/>
      <c r="DU16" s="8"/>
      <c r="DV16" s="8"/>
      <c r="DW16" s="8"/>
      <c r="DX16" s="8"/>
      <c r="DY16" s="8"/>
      <c r="DZ16" s="8"/>
      <c r="EA16" s="8"/>
      <c r="EB16" s="8"/>
      <c r="EC16" s="8"/>
      <c r="ED16" s="8"/>
      <c r="EE16" s="8"/>
      <c r="EF16" s="8"/>
      <c r="EG16" s="8"/>
      <c r="EH16" s="8"/>
      <c r="EI16" s="8"/>
      <c r="EJ16" s="8"/>
      <c r="EK16" s="8"/>
      <c r="EL16" s="8"/>
      <c r="EM16" s="8"/>
      <c r="EN16" s="8"/>
      <c r="EO16" s="8"/>
      <c r="EP16" s="8"/>
      <c r="EQ16" s="8"/>
      <c r="ER16" s="8"/>
      <c r="ES16" s="8"/>
      <c r="ET16" s="8"/>
      <c r="EU16" s="8"/>
      <c r="EV16" s="8"/>
      <c r="EW16" s="8"/>
      <c r="EX16" s="8"/>
      <c r="EY16" s="8"/>
      <c r="EZ16" s="8"/>
      <c r="FA16" s="8"/>
      <c r="FB16" s="8"/>
      <c r="FC16" s="8"/>
      <c r="FD16" s="8"/>
      <c r="FE16" s="8"/>
      <c r="FF16" s="8"/>
      <c r="FG16" s="8"/>
      <c r="FH16" s="8"/>
      <c r="FI16" s="8"/>
      <c r="FJ16" s="8"/>
      <c r="FK16" s="8"/>
      <c r="FL16" s="8"/>
      <c r="FM16" s="8"/>
      <c r="FN16" s="8"/>
      <c r="FO16" s="8"/>
      <c r="FP16" s="8"/>
      <c r="FQ16" s="8"/>
      <c r="FR16" s="8"/>
      <c r="FS16" s="8"/>
      <c r="FT16" s="8"/>
      <c r="FU16" s="8"/>
      <c r="FV16" s="8"/>
      <c r="FW16" s="8"/>
      <c r="FX16" s="8"/>
      <c r="FY16" s="8"/>
      <c r="FZ16" s="8"/>
      <c r="GA16" s="8"/>
      <c r="GB16" s="8"/>
      <c r="GC16" s="8"/>
      <c r="GD16" s="8"/>
      <c r="GE16" s="8"/>
      <c r="GF16" s="8"/>
      <c r="GG16" s="8"/>
      <c r="GH16" s="8"/>
      <c r="GI16" s="8"/>
      <c r="GJ16" s="8"/>
      <c r="GK16" s="8"/>
      <c r="GL16" s="8"/>
      <c r="GM16" s="8"/>
      <c r="GN16" s="8"/>
      <c r="GO16" s="8"/>
      <c r="GP16" s="8"/>
      <c r="GQ16" s="8"/>
      <c r="GR16" s="8"/>
      <c r="GS16" s="8"/>
      <c r="GT16" s="8"/>
      <c r="GU16" s="8"/>
      <c r="GV16" s="8"/>
      <c r="GW16" s="8"/>
      <c r="GX16" s="8"/>
      <c r="GY16" s="8"/>
      <c r="GZ16" s="8"/>
      <c r="HA16" s="8"/>
      <c r="HB16" s="8"/>
      <c r="HC16" s="8"/>
    </row>
    <row r="17" spans="1:211" s="9" customFormat="1" ht="20.25" customHeight="1">
      <c r="A17" s="8"/>
      <c r="B17" s="39"/>
      <c r="C17" s="54"/>
      <c r="D17" s="39"/>
      <c r="E17" s="61"/>
      <c r="F17" s="40">
        <f>E17*D17</f>
        <v>0</v>
      </c>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8"/>
      <c r="DS17" s="8"/>
      <c r="DT17" s="8"/>
      <c r="DU17" s="8"/>
      <c r="DV17" s="8"/>
      <c r="DW17" s="8"/>
      <c r="DX17" s="8"/>
      <c r="DY17" s="8"/>
      <c r="DZ17" s="8"/>
      <c r="EA17" s="8"/>
      <c r="EB17" s="8"/>
      <c r="EC17" s="8"/>
      <c r="ED17" s="8"/>
      <c r="EE17" s="8"/>
      <c r="EF17" s="8"/>
      <c r="EG17" s="8"/>
      <c r="EH17" s="8"/>
      <c r="EI17" s="8"/>
      <c r="EJ17" s="8"/>
      <c r="EK17" s="8"/>
      <c r="EL17" s="8"/>
      <c r="EM17" s="8"/>
      <c r="EN17" s="8"/>
      <c r="EO17" s="8"/>
      <c r="EP17" s="8"/>
      <c r="EQ17" s="8"/>
      <c r="ER17" s="8"/>
      <c r="ES17" s="8"/>
      <c r="ET17" s="8"/>
      <c r="EU17" s="8"/>
      <c r="EV17" s="8"/>
      <c r="EW17" s="8"/>
      <c r="EX17" s="8"/>
      <c r="EY17" s="8"/>
      <c r="EZ17" s="8"/>
      <c r="FA17" s="8"/>
      <c r="FB17" s="8"/>
      <c r="FC17" s="8"/>
      <c r="FD17" s="8"/>
      <c r="FE17" s="8"/>
      <c r="FF17" s="8"/>
      <c r="FG17" s="8"/>
      <c r="FH17" s="8"/>
      <c r="FI17" s="8"/>
      <c r="FJ17" s="8"/>
      <c r="FK17" s="8"/>
      <c r="FL17" s="8"/>
      <c r="FM17" s="8"/>
      <c r="FN17" s="8"/>
      <c r="FO17" s="8"/>
      <c r="FP17" s="8"/>
      <c r="FQ17" s="8"/>
      <c r="FR17" s="8"/>
      <c r="FS17" s="8"/>
      <c r="FT17" s="8"/>
      <c r="FU17" s="8"/>
      <c r="FV17" s="8"/>
      <c r="FW17" s="8"/>
      <c r="FX17" s="8"/>
      <c r="FY17" s="8"/>
      <c r="FZ17" s="8"/>
      <c r="GA17" s="8"/>
      <c r="GB17" s="8"/>
      <c r="GC17" s="8"/>
      <c r="GD17" s="8"/>
      <c r="GE17" s="8"/>
      <c r="GF17" s="8"/>
      <c r="GG17" s="8"/>
      <c r="GH17" s="8"/>
      <c r="GI17" s="8"/>
      <c r="GJ17" s="8"/>
      <c r="GK17" s="8"/>
      <c r="GL17" s="8"/>
      <c r="GM17" s="8"/>
      <c r="GN17" s="8"/>
      <c r="GO17" s="8"/>
      <c r="GP17" s="8"/>
      <c r="GQ17" s="8"/>
      <c r="GR17" s="8"/>
      <c r="GS17" s="8"/>
      <c r="GT17" s="8"/>
      <c r="GU17" s="8"/>
      <c r="GV17" s="8"/>
      <c r="GW17" s="8"/>
      <c r="GX17" s="8"/>
      <c r="GY17" s="8"/>
      <c r="GZ17" s="8"/>
      <c r="HA17" s="8"/>
      <c r="HB17" s="8"/>
      <c r="HC17" s="8"/>
    </row>
    <row r="18" spans="1:211" s="10" customFormat="1" ht="20.25" customHeight="1">
      <c r="A18" s="8"/>
      <c r="B18" s="42"/>
      <c r="C18" s="62"/>
      <c r="D18" s="42"/>
      <c r="E18" s="63"/>
      <c r="F18" s="43">
        <f>E18*D18</f>
        <v>0</v>
      </c>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c r="BT18" s="8"/>
      <c r="BU18" s="8"/>
      <c r="BV18" s="8"/>
      <c r="BW18" s="8"/>
      <c r="BX18" s="8"/>
      <c r="BY18" s="8"/>
      <c r="BZ18" s="8"/>
      <c r="CA18" s="8"/>
      <c r="CB18" s="8"/>
      <c r="CC18" s="8"/>
      <c r="CD18" s="8"/>
      <c r="CE18" s="8"/>
      <c r="CF18" s="8"/>
      <c r="CG18" s="8"/>
      <c r="CH18" s="8"/>
      <c r="CI18" s="8"/>
      <c r="CJ18" s="8"/>
      <c r="CK18" s="8"/>
      <c r="CL18" s="8"/>
      <c r="CM18" s="8"/>
      <c r="CN18" s="8"/>
      <c r="CO18" s="8"/>
      <c r="CP18" s="8"/>
      <c r="CQ18" s="8"/>
      <c r="CR18" s="8"/>
      <c r="CS18" s="8"/>
      <c r="CT18" s="8"/>
      <c r="CU18" s="8"/>
      <c r="CV18" s="8"/>
      <c r="CW18" s="8"/>
      <c r="CX18" s="8"/>
      <c r="CY18" s="8"/>
      <c r="CZ18" s="8"/>
      <c r="DA18" s="8"/>
      <c r="DB18" s="8"/>
      <c r="DC18" s="8"/>
      <c r="DD18" s="8"/>
      <c r="DE18" s="8"/>
      <c r="DF18" s="8"/>
      <c r="DG18" s="8"/>
      <c r="DH18" s="8"/>
      <c r="DI18" s="8"/>
      <c r="DJ18" s="8"/>
      <c r="DK18" s="8"/>
      <c r="DL18" s="8"/>
      <c r="DM18" s="8"/>
      <c r="DN18" s="8"/>
      <c r="DO18" s="8"/>
      <c r="DP18" s="8"/>
      <c r="DQ18" s="8"/>
      <c r="DR18" s="8"/>
      <c r="DS18" s="8"/>
      <c r="DT18" s="8"/>
      <c r="DU18" s="8"/>
      <c r="DV18" s="8"/>
      <c r="DW18" s="8"/>
      <c r="DX18" s="8"/>
      <c r="DY18" s="8"/>
      <c r="DZ18" s="8"/>
      <c r="EA18" s="8"/>
      <c r="EB18" s="8"/>
      <c r="EC18" s="8"/>
      <c r="ED18" s="8"/>
      <c r="EE18" s="8"/>
      <c r="EF18" s="8"/>
      <c r="EG18" s="8"/>
      <c r="EH18" s="8"/>
      <c r="EI18" s="8"/>
      <c r="EJ18" s="8"/>
      <c r="EK18" s="8"/>
      <c r="EL18" s="8"/>
      <c r="EM18" s="8"/>
      <c r="EN18" s="8"/>
      <c r="EO18" s="8"/>
      <c r="EP18" s="8"/>
      <c r="EQ18" s="8"/>
      <c r="ER18" s="8"/>
      <c r="ES18" s="8"/>
      <c r="ET18" s="8"/>
      <c r="EU18" s="8"/>
      <c r="EV18" s="8"/>
      <c r="EW18" s="8"/>
      <c r="EX18" s="8"/>
      <c r="EY18" s="8"/>
      <c r="EZ18" s="8"/>
      <c r="FA18" s="8"/>
      <c r="FB18" s="8"/>
      <c r="FC18" s="8"/>
      <c r="FD18" s="8"/>
      <c r="FE18" s="8"/>
      <c r="FF18" s="8"/>
      <c r="FG18" s="8"/>
      <c r="FH18" s="8"/>
      <c r="FI18" s="8"/>
      <c r="FJ18" s="8"/>
      <c r="FK18" s="8"/>
      <c r="FL18" s="8"/>
      <c r="FM18" s="8"/>
      <c r="FN18" s="8"/>
      <c r="FO18" s="8"/>
      <c r="FP18" s="8"/>
      <c r="FQ18" s="8"/>
      <c r="FR18" s="8"/>
      <c r="FS18" s="8"/>
      <c r="FT18" s="8"/>
      <c r="FU18" s="8"/>
      <c r="FV18" s="8"/>
      <c r="FW18" s="8"/>
      <c r="FX18" s="8"/>
      <c r="FY18" s="8"/>
      <c r="FZ18" s="8"/>
      <c r="GA18" s="8"/>
      <c r="GB18" s="8"/>
      <c r="GC18" s="8"/>
      <c r="GD18" s="8"/>
      <c r="GE18" s="8"/>
      <c r="GF18" s="8"/>
      <c r="GG18" s="8"/>
      <c r="GH18" s="8"/>
      <c r="GI18" s="8"/>
      <c r="GJ18" s="8"/>
      <c r="GK18" s="8"/>
      <c r="GL18" s="8"/>
      <c r="GM18" s="8"/>
      <c r="GN18" s="8"/>
      <c r="GO18" s="8"/>
      <c r="GP18" s="8"/>
      <c r="GQ18" s="8"/>
      <c r="GR18" s="8"/>
      <c r="GS18" s="8"/>
      <c r="GT18" s="8"/>
      <c r="GU18" s="8"/>
      <c r="GV18" s="8"/>
      <c r="GW18" s="8"/>
      <c r="GX18" s="8"/>
      <c r="GY18" s="8"/>
      <c r="GZ18" s="8"/>
      <c r="HA18" s="8"/>
      <c r="HB18" s="8"/>
      <c r="HC18" s="8"/>
    </row>
    <row r="19" spans="1:211" s="9" customFormat="1" ht="20.25" customHeight="1">
      <c r="A19" s="8"/>
      <c r="B19" s="39"/>
      <c r="C19" s="54"/>
      <c r="D19" s="39"/>
      <c r="E19" s="61"/>
      <c r="F19" s="40">
        <f t="shared" si="0"/>
        <v>0</v>
      </c>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c r="BQ19" s="8"/>
      <c r="BR19" s="8"/>
      <c r="BS19" s="8"/>
      <c r="BT19" s="8"/>
      <c r="BU19" s="8"/>
      <c r="BV19" s="8"/>
      <c r="BW19" s="8"/>
      <c r="BX19" s="8"/>
      <c r="BY19" s="8"/>
      <c r="BZ19" s="8"/>
      <c r="CA19" s="8"/>
      <c r="CB19" s="8"/>
      <c r="CC19" s="8"/>
      <c r="CD19" s="8"/>
      <c r="CE19" s="8"/>
      <c r="CF19" s="8"/>
      <c r="CG19" s="8"/>
      <c r="CH19" s="8"/>
      <c r="CI19" s="8"/>
      <c r="CJ19" s="8"/>
      <c r="CK19" s="8"/>
      <c r="CL19" s="8"/>
      <c r="CM19" s="8"/>
      <c r="CN19" s="8"/>
      <c r="CO19" s="8"/>
      <c r="CP19" s="8"/>
      <c r="CQ19" s="8"/>
      <c r="CR19" s="8"/>
      <c r="CS19" s="8"/>
      <c r="CT19" s="8"/>
      <c r="CU19" s="8"/>
      <c r="CV19" s="8"/>
      <c r="CW19" s="8"/>
      <c r="CX19" s="8"/>
      <c r="CY19" s="8"/>
      <c r="CZ19" s="8"/>
      <c r="DA19" s="8"/>
      <c r="DB19" s="8"/>
      <c r="DC19" s="8"/>
      <c r="DD19" s="8"/>
      <c r="DE19" s="8"/>
      <c r="DF19" s="8"/>
      <c r="DG19" s="8"/>
      <c r="DH19" s="8"/>
      <c r="DI19" s="8"/>
      <c r="DJ19" s="8"/>
      <c r="DK19" s="8"/>
      <c r="DL19" s="8"/>
      <c r="DM19" s="8"/>
      <c r="DN19" s="8"/>
      <c r="DO19" s="8"/>
      <c r="DP19" s="8"/>
      <c r="DQ19" s="8"/>
      <c r="DR19" s="8"/>
      <c r="DS19" s="8"/>
      <c r="DT19" s="8"/>
      <c r="DU19" s="8"/>
      <c r="DV19" s="8"/>
      <c r="DW19" s="8"/>
      <c r="DX19" s="8"/>
      <c r="DY19" s="8"/>
      <c r="DZ19" s="8"/>
      <c r="EA19" s="8"/>
      <c r="EB19" s="8"/>
      <c r="EC19" s="8"/>
      <c r="ED19" s="8"/>
      <c r="EE19" s="8"/>
      <c r="EF19" s="8"/>
      <c r="EG19" s="8"/>
      <c r="EH19" s="8"/>
      <c r="EI19" s="8"/>
      <c r="EJ19" s="8"/>
      <c r="EK19" s="8"/>
      <c r="EL19" s="8"/>
      <c r="EM19" s="8"/>
      <c r="EN19" s="8"/>
      <c r="EO19" s="8"/>
      <c r="EP19" s="8"/>
      <c r="EQ19" s="8"/>
      <c r="ER19" s="8"/>
      <c r="ES19" s="8"/>
      <c r="ET19" s="8"/>
      <c r="EU19" s="8"/>
      <c r="EV19" s="8"/>
      <c r="EW19" s="8"/>
      <c r="EX19" s="8"/>
      <c r="EY19" s="8"/>
      <c r="EZ19" s="8"/>
      <c r="FA19" s="8"/>
      <c r="FB19" s="8"/>
      <c r="FC19" s="8"/>
      <c r="FD19" s="8"/>
      <c r="FE19" s="8"/>
      <c r="FF19" s="8"/>
      <c r="FG19" s="8"/>
      <c r="FH19" s="8"/>
      <c r="FI19" s="8"/>
      <c r="FJ19" s="8"/>
      <c r="FK19" s="8"/>
      <c r="FL19" s="8"/>
      <c r="FM19" s="8"/>
      <c r="FN19" s="8"/>
      <c r="FO19" s="8"/>
      <c r="FP19" s="8"/>
      <c r="FQ19" s="8"/>
      <c r="FR19" s="8"/>
      <c r="FS19" s="8"/>
      <c r="FT19" s="8"/>
      <c r="FU19" s="8"/>
      <c r="FV19" s="8"/>
      <c r="FW19" s="8"/>
      <c r="FX19" s="8"/>
      <c r="FY19" s="8"/>
      <c r="FZ19" s="8"/>
      <c r="GA19" s="8"/>
      <c r="GB19" s="8"/>
      <c r="GC19" s="8"/>
      <c r="GD19" s="8"/>
      <c r="GE19" s="8"/>
      <c r="GF19" s="8"/>
      <c r="GG19" s="8"/>
      <c r="GH19" s="8"/>
      <c r="GI19" s="8"/>
      <c r="GJ19" s="8"/>
      <c r="GK19" s="8"/>
      <c r="GL19" s="8"/>
      <c r="GM19" s="8"/>
      <c r="GN19" s="8"/>
      <c r="GO19" s="8"/>
      <c r="GP19" s="8"/>
      <c r="GQ19" s="8"/>
      <c r="GR19" s="8"/>
      <c r="GS19" s="8"/>
      <c r="GT19" s="8"/>
      <c r="GU19" s="8"/>
      <c r="GV19" s="8"/>
      <c r="GW19" s="8"/>
      <c r="GX19" s="8"/>
      <c r="GY19" s="8"/>
      <c r="GZ19" s="8"/>
      <c r="HA19" s="8"/>
      <c r="HB19" s="8"/>
      <c r="HC19" s="8"/>
    </row>
    <row r="20" spans="1:211" s="10" customFormat="1" ht="20.25" customHeight="1">
      <c r="A20" s="8"/>
      <c r="B20" s="42"/>
      <c r="C20" s="62"/>
      <c r="D20" s="42"/>
      <c r="E20" s="63"/>
      <c r="F20" s="43">
        <f t="shared" si="0"/>
        <v>0</v>
      </c>
      <c r="G20" s="8"/>
      <c r="H20" s="8"/>
      <c r="I20" s="8"/>
      <c r="J20" s="8"/>
      <c r="K20" s="8"/>
      <c r="L20" s="8"/>
      <c r="M20" s="8"/>
      <c r="N20" s="8"/>
      <c r="O20" s="8"/>
      <c r="P20" s="8"/>
      <c r="Q20" s="8"/>
      <c r="R20" s="8"/>
    </row>
    <row r="21" spans="1:211" s="11" customFormat="1" ht="20.25" customHeight="1">
      <c r="A21" s="8"/>
      <c r="B21" s="64" t="s">
        <v>15</v>
      </c>
      <c r="C21" s="65"/>
      <c r="D21" s="64"/>
      <c r="E21" s="64"/>
      <c r="F21" s="66">
        <f>SUM(F5:F20)</f>
        <v>1333.4220000000003</v>
      </c>
      <c r="G21" s="8"/>
      <c r="H21" s="8"/>
      <c r="I21" s="8"/>
      <c r="J21" s="8"/>
      <c r="K21" s="8"/>
      <c r="L21" s="8"/>
      <c r="M21" s="8"/>
      <c r="N21" s="8"/>
      <c r="O21" s="8"/>
      <c r="P21" s="8"/>
      <c r="Q21" s="8"/>
      <c r="R21" s="8"/>
    </row>
  </sheetData>
  <mergeCells count="1">
    <mergeCell ref="B2:F2"/>
  </mergeCells>
  <pageMargins left="0.511811024" right="0.511811024" top="0.78740157499999996" bottom="0.78740157499999996" header="0.31496062000000002" footer="0.31496062000000002"/>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3164BC-68A0-44A7-8572-8507FA593729}">
  <dimension ref="B1:M43"/>
  <sheetViews>
    <sheetView showGridLines="0" zoomScaleNormal="100" workbookViewId="0">
      <selection activeCell="B10" sqref="B10"/>
    </sheetView>
  </sheetViews>
  <sheetFormatPr defaultRowHeight="14.25"/>
  <cols>
    <col min="1" max="1" width="13.125" style="14" customWidth="1"/>
    <col min="2" max="2" width="36.375" style="14" customWidth="1"/>
    <col min="3" max="3" width="15.375" style="14" customWidth="1"/>
    <col min="4" max="4" width="11.5" style="14" customWidth="1"/>
    <col min="5" max="5" width="25.875" style="14" customWidth="1"/>
    <col min="6" max="6" width="21.625" style="14" customWidth="1"/>
    <col min="7" max="7" width="14.625" style="14" customWidth="1"/>
    <col min="8" max="8" width="13.875" style="14" customWidth="1"/>
    <col min="9" max="16384" width="9" style="14"/>
  </cols>
  <sheetData>
    <row r="1" spans="2:13" ht="39" customHeight="1">
      <c r="D1" s="15"/>
      <c r="E1" s="15"/>
      <c r="F1" s="15"/>
    </row>
    <row r="2" spans="2:13">
      <c r="B2" s="51" t="s">
        <v>81</v>
      </c>
      <c r="C2" s="51"/>
      <c r="D2" s="51"/>
      <c r="E2" s="51"/>
      <c r="F2" s="51"/>
    </row>
    <row r="3" spans="2:13">
      <c r="B3" s="51"/>
      <c r="C3" s="51"/>
      <c r="D3" s="51"/>
      <c r="E3" s="51"/>
      <c r="F3" s="51"/>
    </row>
    <row r="4" spans="2:13" ht="17.25">
      <c r="B4" s="51" t="s">
        <v>23</v>
      </c>
      <c r="C4" s="51"/>
      <c r="D4" s="51"/>
      <c r="E4" s="51"/>
      <c r="F4" s="51"/>
    </row>
    <row r="5" spans="2:13" s="18" customFormat="1" ht="18.75" customHeight="1">
      <c r="B5" s="37" t="s">
        <v>30</v>
      </c>
      <c r="C5" s="38" t="s">
        <v>13</v>
      </c>
      <c r="D5" s="38" t="s">
        <v>14</v>
      </c>
      <c r="E5" s="38" t="s">
        <v>16</v>
      </c>
      <c r="F5" s="38" t="s">
        <v>32</v>
      </c>
      <c r="H5" s="86" t="s">
        <v>46</v>
      </c>
      <c r="I5" s="86"/>
      <c r="J5" s="86"/>
      <c r="K5" s="86"/>
      <c r="L5" s="86"/>
    </row>
    <row r="6" spans="2:13" ht="20.25" customHeight="1">
      <c r="B6" s="39" t="s">
        <v>62</v>
      </c>
      <c r="C6" s="67" t="s">
        <v>4</v>
      </c>
      <c r="D6" s="40">
        <f>1/(((10*7)/10)*0.7)</f>
        <v>0.20408163265306126</v>
      </c>
      <c r="E6" s="40">
        <v>19.2</v>
      </c>
      <c r="F6" s="40">
        <v>3.9183673469387759</v>
      </c>
      <c r="H6" s="86"/>
      <c r="I6" s="86"/>
      <c r="J6" s="86"/>
      <c r="K6" s="86"/>
      <c r="L6" s="86"/>
    </row>
    <row r="7" spans="2:13" ht="20.25" customHeight="1">
      <c r="B7" s="42" t="s">
        <v>63</v>
      </c>
      <c r="C7" s="68" t="s">
        <v>4</v>
      </c>
      <c r="D7" s="43">
        <f>1/(((2*5)/10)*0.7)</f>
        <v>1.4285714285714286</v>
      </c>
      <c r="E7" s="43">
        <v>20.7</v>
      </c>
      <c r="F7" s="43">
        <v>35.84415584415585</v>
      </c>
      <c r="H7" s="87" t="s">
        <v>47</v>
      </c>
      <c r="I7" s="87"/>
      <c r="J7" s="87"/>
      <c r="K7" s="87"/>
      <c r="L7" s="87"/>
    </row>
    <row r="8" spans="2:13" ht="20.25" customHeight="1">
      <c r="B8" s="39" t="s">
        <v>64</v>
      </c>
      <c r="C8" s="67" t="s">
        <v>4</v>
      </c>
      <c r="D8" s="40">
        <f>1/(((2.5*10)/10)*0.75)</f>
        <v>0.53333333333333333</v>
      </c>
      <c r="E8" s="40">
        <v>19.100000000000001</v>
      </c>
      <c r="F8" s="40">
        <v>11.790123456790125</v>
      </c>
      <c r="H8" s="87"/>
      <c r="I8" s="87"/>
      <c r="J8" s="87"/>
      <c r="K8" s="87"/>
      <c r="L8" s="87"/>
    </row>
    <row r="9" spans="2:13" ht="20.25" customHeight="1">
      <c r="B9" s="42" t="s">
        <v>65</v>
      </c>
      <c r="C9" s="68" t="s">
        <v>4</v>
      </c>
      <c r="D9" s="43">
        <v>0.25</v>
      </c>
      <c r="E9" s="43">
        <v>33.5</v>
      </c>
      <c r="F9" s="43">
        <v>16.75</v>
      </c>
      <c r="H9" s="87"/>
      <c r="I9" s="87"/>
      <c r="J9" s="87"/>
      <c r="K9" s="87"/>
      <c r="L9" s="87"/>
    </row>
    <row r="10" spans="2:13" ht="20.25" customHeight="1">
      <c r="B10" s="69"/>
      <c r="C10" s="69"/>
      <c r="D10" s="70"/>
      <c r="E10" s="70"/>
      <c r="F10" s="71"/>
      <c r="H10" s="88" t="s">
        <v>43</v>
      </c>
      <c r="I10" s="88"/>
      <c r="J10" s="88"/>
      <c r="K10" s="88"/>
      <c r="L10" s="88"/>
    </row>
    <row r="11" spans="2:13" ht="20.25" customHeight="1">
      <c r="B11" s="72"/>
      <c r="C11" s="72"/>
      <c r="D11" s="73"/>
      <c r="E11" s="73"/>
      <c r="F11" s="74"/>
      <c r="H11" s="89" t="s">
        <v>45</v>
      </c>
      <c r="I11" s="89"/>
      <c r="J11" s="89"/>
      <c r="K11" s="89"/>
      <c r="L11" s="89"/>
    </row>
    <row r="12" spans="2:13" ht="20.25" customHeight="1">
      <c r="B12" s="64" t="s">
        <v>15</v>
      </c>
      <c r="C12" s="64"/>
      <c r="D12" s="75"/>
      <c r="E12" s="75"/>
      <c r="F12" s="66">
        <f>SUM(F6:F11)</f>
        <v>68.302646647884757</v>
      </c>
      <c r="H12" s="90">
        <f>1/(((10*5.5)/10)*0.75)</f>
        <v>0.24242424242424243</v>
      </c>
      <c r="I12" s="39" t="s">
        <v>44</v>
      </c>
      <c r="J12" s="67"/>
      <c r="K12" s="67"/>
      <c r="L12" s="67"/>
    </row>
    <row r="13" spans="2:13" ht="15.75">
      <c r="B13" s="76"/>
      <c r="C13" s="76"/>
      <c r="D13" s="77"/>
      <c r="E13" s="77"/>
      <c r="F13" s="77"/>
      <c r="H13" s="90"/>
      <c r="I13" s="39"/>
      <c r="J13" s="39"/>
      <c r="K13" s="39"/>
      <c r="L13" s="39"/>
    </row>
    <row r="14" spans="2:13" ht="15.75">
      <c r="B14" s="76"/>
      <c r="C14" s="76"/>
      <c r="D14" s="77"/>
      <c r="E14" s="77"/>
      <c r="F14" s="77"/>
      <c r="H14" s="42"/>
      <c r="I14" s="42"/>
      <c r="J14" s="42"/>
      <c r="K14" s="42"/>
      <c r="L14" s="42"/>
    </row>
    <row r="15" spans="2:13" ht="15" customHeight="1">
      <c r="B15" s="51" t="s">
        <v>24</v>
      </c>
      <c r="C15" s="51"/>
      <c r="D15" s="51"/>
      <c r="E15" s="51"/>
      <c r="F15" s="51"/>
      <c r="H15" s="91"/>
      <c r="I15" s="91"/>
      <c r="J15" s="91"/>
      <c r="K15" s="91"/>
      <c r="L15" s="91"/>
      <c r="M15" s="17"/>
    </row>
    <row r="16" spans="2:13" ht="18" customHeight="1">
      <c r="B16" s="37" t="s">
        <v>30</v>
      </c>
      <c r="C16" s="38" t="s">
        <v>13</v>
      </c>
      <c r="D16" s="38" t="s">
        <v>14</v>
      </c>
      <c r="E16" s="38" t="s">
        <v>16</v>
      </c>
      <c r="F16" s="38" t="s">
        <v>32</v>
      </c>
      <c r="H16" s="86" t="s">
        <v>48</v>
      </c>
      <c r="I16" s="86"/>
      <c r="J16" s="86"/>
      <c r="K16" s="86"/>
      <c r="L16" s="86"/>
      <c r="M16" s="17"/>
    </row>
    <row r="17" spans="2:13" ht="20.25" customHeight="1">
      <c r="B17" s="39" t="s">
        <v>68</v>
      </c>
      <c r="C17" s="78" t="s">
        <v>4</v>
      </c>
      <c r="D17" s="40">
        <f>1/(((5*5.5)/10)*0.7)</f>
        <v>0.51948051948051954</v>
      </c>
      <c r="E17" s="40">
        <v>35</v>
      </c>
      <c r="F17" s="40">
        <f>D17*E17</f>
        <v>18.181818181818183</v>
      </c>
      <c r="H17" s="86"/>
      <c r="I17" s="86"/>
      <c r="J17" s="86"/>
      <c r="K17" s="86"/>
      <c r="L17" s="86"/>
      <c r="M17" s="17"/>
    </row>
    <row r="18" spans="2:13" ht="20.25" customHeight="1">
      <c r="B18" s="42" t="s">
        <v>67</v>
      </c>
      <c r="C18" s="79" t="s">
        <v>4</v>
      </c>
      <c r="D18" s="43">
        <f>1/(((2.5*10)/10)*0.75)</f>
        <v>0.53333333333333333</v>
      </c>
      <c r="E18" s="43">
        <v>23</v>
      </c>
      <c r="F18" s="43">
        <f t="shared" ref="F18:F35" si="0">D18*E18</f>
        <v>12.266666666666666</v>
      </c>
      <c r="H18" s="87" t="s">
        <v>49</v>
      </c>
      <c r="I18" s="87"/>
      <c r="J18" s="87"/>
      <c r="K18" s="87"/>
      <c r="L18" s="87"/>
    </row>
    <row r="19" spans="2:13" ht="20.25" customHeight="1">
      <c r="B19" s="39" t="s">
        <v>25</v>
      </c>
      <c r="C19" s="78" t="s">
        <v>4</v>
      </c>
      <c r="D19" s="40">
        <f>1/(((10*7)/10)*0.7)</f>
        <v>0.20408163265306126</v>
      </c>
      <c r="E19" s="40">
        <v>21</v>
      </c>
      <c r="F19" s="40">
        <f t="shared" si="0"/>
        <v>4.2857142857142865</v>
      </c>
      <c r="H19" s="87"/>
      <c r="I19" s="87"/>
      <c r="J19" s="87"/>
      <c r="K19" s="87"/>
      <c r="L19" s="87"/>
    </row>
    <row r="20" spans="2:13" ht="20.25" customHeight="1">
      <c r="B20" s="42" t="s">
        <v>26</v>
      </c>
      <c r="C20" s="79" t="s">
        <v>4</v>
      </c>
      <c r="D20" s="43">
        <f>1/(((2.5*10)/10)*0.75)</f>
        <v>0.53333333333333333</v>
      </c>
      <c r="E20" s="43">
        <v>23</v>
      </c>
      <c r="F20" s="43">
        <f t="shared" si="0"/>
        <v>12.266666666666666</v>
      </c>
      <c r="H20" s="87"/>
      <c r="I20" s="87"/>
      <c r="J20" s="87"/>
      <c r="K20" s="87"/>
      <c r="L20" s="87"/>
    </row>
    <row r="21" spans="2:13" ht="20.25" customHeight="1">
      <c r="B21" s="39" t="s">
        <v>27</v>
      </c>
      <c r="C21" s="78" t="s">
        <v>4</v>
      </c>
      <c r="D21" s="40">
        <f>1/(((2.5*10)/10)*0.75)</f>
        <v>0.53333333333333333</v>
      </c>
      <c r="E21" s="40">
        <v>23</v>
      </c>
      <c r="F21" s="40">
        <f t="shared" si="0"/>
        <v>12.266666666666666</v>
      </c>
    </row>
    <row r="22" spans="2:13" ht="20.25" customHeight="1">
      <c r="B22" s="42" t="s">
        <v>28</v>
      </c>
      <c r="C22" s="79" t="s">
        <v>4</v>
      </c>
      <c r="D22" s="43"/>
      <c r="E22" s="43"/>
      <c r="F22" s="43">
        <f t="shared" si="0"/>
        <v>0</v>
      </c>
    </row>
    <row r="23" spans="2:13" ht="20.25" customHeight="1">
      <c r="B23" s="39" t="s">
        <v>29</v>
      </c>
      <c r="C23" s="78" t="s">
        <v>4</v>
      </c>
      <c r="D23" s="40"/>
      <c r="E23" s="40"/>
      <c r="F23" s="40">
        <f t="shared" si="0"/>
        <v>0</v>
      </c>
    </row>
    <row r="24" spans="2:13" ht="20.25" customHeight="1">
      <c r="B24" s="42" t="s">
        <v>65</v>
      </c>
      <c r="C24" s="79" t="s">
        <v>4</v>
      </c>
      <c r="D24" s="43">
        <v>0.5</v>
      </c>
      <c r="E24" s="43">
        <v>33.5</v>
      </c>
      <c r="F24" s="43">
        <f t="shared" si="0"/>
        <v>16.75</v>
      </c>
    </row>
    <row r="25" spans="2:13" ht="20.25" customHeight="1">
      <c r="B25" s="39" t="s">
        <v>66</v>
      </c>
      <c r="C25" s="78" t="s">
        <v>4</v>
      </c>
      <c r="D25" s="40">
        <f>1/(((10*6.5)/10)*0.7)</f>
        <v>0.21978021978021978</v>
      </c>
      <c r="E25" s="40">
        <v>45</v>
      </c>
      <c r="F25" s="40">
        <f t="shared" si="0"/>
        <v>9.8901098901098905</v>
      </c>
    </row>
    <row r="26" spans="2:13" ht="15.75">
      <c r="B26" s="42"/>
      <c r="C26" s="79"/>
      <c r="D26" s="80"/>
      <c r="E26" s="80"/>
      <c r="F26" s="80"/>
    </row>
    <row r="27" spans="2:13" ht="15.75">
      <c r="B27" s="39"/>
      <c r="C27" s="78"/>
      <c r="D27" s="81"/>
      <c r="E27" s="81"/>
      <c r="F27" s="81"/>
    </row>
    <row r="28" spans="2:13" ht="15.75">
      <c r="B28" s="42"/>
      <c r="C28" s="79"/>
      <c r="D28" s="80"/>
      <c r="E28" s="80"/>
      <c r="F28" s="80"/>
    </row>
    <row r="29" spans="2:13" ht="21" customHeight="1">
      <c r="B29" s="64" t="s">
        <v>15</v>
      </c>
      <c r="C29" s="64"/>
      <c r="D29" s="82"/>
      <c r="E29" s="82"/>
      <c r="F29" s="82">
        <f>SUM(F17:F28)</f>
        <v>85.907642357642374</v>
      </c>
    </row>
    <row r="30" spans="2:13" ht="15.75">
      <c r="B30" s="76"/>
      <c r="C30" s="76"/>
      <c r="D30" s="76"/>
      <c r="E30" s="76"/>
      <c r="F30" s="76"/>
    </row>
    <row r="31" spans="2:13" ht="15.75">
      <c r="B31" s="76"/>
      <c r="C31" s="76"/>
      <c r="D31" s="83"/>
      <c r="E31" s="83"/>
      <c r="F31" s="83"/>
    </row>
    <row r="32" spans="2:13" ht="17.25">
      <c r="B32" s="51" t="s">
        <v>40</v>
      </c>
      <c r="C32" s="51"/>
      <c r="D32" s="51"/>
      <c r="E32" s="51"/>
      <c r="F32" s="51"/>
    </row>
    <row r="33" spans="2:6" ht="20.25" customHeight="1">
      <c r="B33" s="37" t="s">
        <v>30</v>
      </c>
      <c r="C33" s="38" t="s">
        <v>13</v>
      </c>
      <c r="D33" s="38" t="s">
        <v>14</v>
      </c>
      <c r="E33" s="38" t="s">
        <v>16</v>
      </c>
      <c r="F33" s="38" t="s">
        <v>32</v>
      </c>
    </row>
    <row r="34" spans="2:6" ht="19.5" customHeight="1">
      <c r="B34" s="39" t="s">
        <v>69</v>
      </c>
      <c r="C34" s="67" t="s">
        <v>34</v>
      </c>
      <c r="D34" s="40">
        <v>5</v>
      </c>
      <c r="E34" s="40">
        <v>100</v>
      </c>
      <c r="F34" s="40">
        <f t="shared" si="0"/>
        <v>500</v>
      </c>
    </row>
    <row r="35" spans="2:6" ht="19.5" customHeight="1">
      <c r="B35" s="42"/>
      <c r="C35" s="42"/>
      <c r="D35" s="84"/>
      <c r="E35" s="84"/>
      <c r="F35" s="43">
        <f t="shared" si="0"/>
        <v>0</v>
      </c>
    </row>
    <row r="36" spans="2:6" ht="19.5" customHeight="1">
      <c r="B36" s="64" t="s">
        <v>15</v>
      </c>
      <c r="C36" s="64"/>
      <c r="D36" s="75"/>
      <c r="E36" s="75"/>
      <c r="F36" s="66">
        <f>SUM(F34:F35)</f>
        <v>500</v>
      </c>
    </row>
    <row r="37" spans="2:6">
      <c r="B37" s="16"/>
      <c r="C37" s="16"/>
      <c r="D37" s="16"/>
      <c r="E37" s="16"/>
      <c r="F37" s="16"/>
    </row>
    <row r="38" spans="2:6">
      <c r="B38" s="85" t="s">
        <v>70</v>
      </c>
      <c r="C38" s="85"/>
      <c r="D38" s="85"/>
      <c r="E38" s="85"/>
      <c r="F38" s="85"/>
    </row>
    <row r="39" spans="2:6">
      <c r="B39" s="85"/>
      <c r="C39" s="85"/>
      <c r="D39" s="85"/>
      <c r="E39" s="85"/>
      <c r="F39" s="85"/>
    </row>
    <row r="40" spans="2:6">
      <c r="B40" s="85"/>
      <c r="C40" s="85"/>
      <c r="D40" s="85"/>
      <c r="E40" s="85"/>
      <c r="F40" s="85"/>
    </row>
    <row r="41" spans="2:6">
      <c r="B41" s="16"/>
      <c r="C41" s="16"/>
      <c r="D41" s="16"/>
      <c r="E41" s="16"/>
      <c r="F41" s="16"/>
    </row>
    <row r="42" spans="2:6">
      <c r="B42" s="16"/>
      <c r="C42" s="16"/>
      <c r="D42" s="16"/>
      <c r="E42" s="16"/>
      <c r="F42" s="16"/>
    </row>
    <row r="43" spans="2:6" ht="15.75">
      <c r="B43" s="64" t="s">
        <v>50</v>
      </c>
      <c r="C43" s="64"/>
      <c r="D43" s="75"/>
      <c r="E43" s="75"/>
      <c r="F43" s="75">
        <f>SUM(F36,F29,F12)</f>
        <v>654.2102890055271</v>
      </c>
    </row>
  </sheetData>
  <mergeCells count="11">
    <mergeCell ref="H7:L9"/>
    <mergeCell ref="H5:L6"/>
    <mergeCell ref="H16:L17"/>
    <mergeCell ref="H18:L20"/>
    <mergeCell ref="H11:L11"/>
    <mergeCell ref="H10:L10"/>
    <mergeCell ref="B4:F4"/>
    <mergeCell ref="B2:F3"/>
    <mergeCell ref="B15:F15"/>
    <mergeCell ref="B32:F32"/>
    <mergeCell ref="B38:F40"/>
  </mergeCells>
  <pageMargins left="0.511811024" right="0.511811024" top="0.78740157499999996" bottom="0.78740157499999996" header="0.31496062000000002" footer="0.31496062000000002"/>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2A3C00-41EC-4E19-91FE-04A132F0CCC6}">
  <dimension ref="B1:H10"/>
  <sheetViews>
    <sheetView showGridLines="0" workbookViewId="0">
      <selection activeCell="B7" sqref="B7"/>
    </sheetView>
  </sheetViews>
  <sheetFormatPr defaultRowHeight="16.5"/>
  <cols>
    <col min="1" max="1" width="19.25" customWidth="1"/>
    <col min="2" max="2" width="27" customWidth="1"/>
    <col min="3" max="3" width="14.75" customWidth="1"/>
    <col min="4" max="4" width="8.5" customWidth="1"/>
    <col min="5" max="5" width="25.875" customWidth="1"/>
    <col min="6" max="6" width="21.75" customWidth="1"/>
    <col min="7" max="7" width="36" customWidth="1"/>
    <col min="8" max="8" width="12.75" customWidth="1"/>
  </cols>
  <sheetData>
    <row r="1" spans="2:8" ht="38.25" customHeight="1"/>
    <row r="2" spans="2:8" ht="17.25">
      <c r="B2" s="51" t="s">
        <v>82</v>
      </c>
      <c r="C2" s="51"/>
      <c r="D2" s="51"/>
      <c r="E2" s="51"/>
      <c r="F2" s="51"/>
      <c r="G2" s="51"/>
      <c r="H2" s="51"/>
    </row>
    <row r="3" spans="2:8" ht="17.25">
      <c r="B3" s="13"/>
    </row>
    <row r="4" spans="2:8" ht="21.75" customHeight="1">
      <c r="B4" s="37" t="s">
        <v>31</v>
      </c>
      <c r="C4" s="38" t="s">
        <v>13</v>
      </c>
      <c r="D4" s="38" t="s">
        <v>36</v>
      </c>
      <c r="E4" s="38" t="s">
        <v>35</v>
      </c>
      <c r="F4" s="38" t="s">
        <v>37</v>
      </c>
      <c r="G4" s="38" t="s">
        <v>38</v>
      </c>
      <c r="H4" s="38" t="s">
        <v>39</v>
      </c>
    </row>
    <row r="5" spans="2:8" ht="19.5" customHeight="1">
      <c r="B5" s="39" t="s">
        <v>10</v>
      </c>
      <c r="C5" s="78" t="s">
        <v>34</v>
      </c>
      <c r="D5" s="92">
        <v>8.5000000000000006E-2</v>
      </c>
      <c r="E5" s="81">
        <v>1100000</v>
      </c>
      <c r="F5" s="81">
        <f>E5*D5</f>
        <v>93500</v>
      </c>
      <c r="G5" s="78">
        <v>24000</v>
      </c>
      <c r="H5" s="40">
        <f>F5/G5</f>
        <v>3.8958333333333335</v>
      </c>
    </row>
    <row r="6" spans="2:8" ht="19.5" customHeight="1">
      <c r="B6" s="42" t="s">
        <v>11</v>
      </c>
      <c r="C6" s="79" t="s">
        <v>34</v>
      </c>
      <c r="D6" s="93">
        <v>0.1</v>
      </c>
      <c r="E6" s="80">
        <v>2070000</v>
      </c>
      <c r="F6" s="80">
        <f>E6*D6</f>
        <v>207000</v>
      </c>
      <c r="G6" s="79">
        <v>24000</v>
      </c>
      <c r="H6" s="43">
        <f>F6/G6</f>
        <v>8.625</v>
      </c>
    </row>
    <row r="7" spans="2:8" ht="19.5" customHeight="1">
      <c r="B7" s="39"/>
      <c r="C7" s="78"/>
      <c r="D7" s="81"/>
      <c r="E7" s="81"/>
      <c r="F7" s="81"/>
      <c r="G7" s="78"/>
      <c r="H7" s="67"/>
    </row>
    <row r="8" spans="2:8" ht="19.5" customHeight="1">
      <c r="B8" s="42"/>
      <c r="C8" s="79"/>
      <c r="D8" s="80"/>
      <c r="E8" s="80"/>
      <c r="F8" s="80"/>
      <c r="G8" s="79"/>
      <c r="H8" s="68"/>
    </row>
    <row r="9" spans="2:8" ht="19.5" customHeight="1">
      <c r="B9" s="64" t="s">
        <v>15</v>
      </c>
      <c r="C9" s="94"/>
      <c r="D9" s="82"/>
      <c r="E9" s="82"/>
      <c r="F9" s="82"/>
      <c r="G9" s="94"/>
      <c r="H9" s="66">
        <f>SUM(H5:H8)</f>
        <v>12.520833333333334</v>
      </c>
    </row>
    <row r="10" spans="2:8">
      <c r="C10" s="21"/>
      <c r="D10" s="21"/>
      <c r="E10" s="21"/>
      <c r="F10" s="21"/>
      <c r="G10" s="21"/>
    </row>
  </sheetData>
  <mergeCells count="1">
    <mergeCell ref="B2:H2"/>
  </mergeCells>
  <pageMargins left="0.511811024" right="0.511811024" top="0.78740157499999996" bottom="0.78740157499999996" header="0.31496062000000002" footer="0.31496062000000002"/>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BFB36F-A6B1-49A6-B3FC-63E7A4D6AB97}">
  <dimension ref="B1:G19"/>
  <sheetViews>
    <sheetView showGridLines="0" workbookViewId="0">
      <selection activeCell="B6" sqref="B6"/>
    </sheetView>
  </sheetViews>
  <sheetFormatPr defaultRowHeight="16.5"/>
  <cols>
    <col min="1" max="1" width="19.375" customWidth="1"/>
    <col min="2" max="2" width="30.75" customWidth="1"/>
    <col min="3" max="3" width="13.5" customWidth="1"/>
    <col min="4" max="4" width="16.375" customWidth="1"/>
    <col min="5" max="5" width="32.875" customWidth="1"/>
    <col min="6" max="6" width="33.25" customWidth="1"/>
    <col min="7" max="7" width="29" customWidth="1"/>
  </cols>
  <sheetData>
    <row r="1" spans="2:7" ht="37.5" customHeight="1"/>
    <row r="2" spans="2:7" ht="17.25">
      <c r="B2" s="51" t="s">
        <v>83</v>
      </c>
      <c r="C2" s="51"/>
      <c r="D2" s="51"/>
      <c r="E2" s="51"/>
      <c r="F2" s="51"/>
    </row>
    <row r="3" spans="2:7" ht="17.25">
      <c r="B3" s="3"/>
    </row>
    <row r="4" spans="2:7" ht="20.25" customHeight="1">
      <c r="B4" s="37" t="s">
        <v>41</v>
      </c>
      <c r="C4" s="38" t="s">
        <v>13</v>
      </c>
      <c r="D4" s="38" t="s">
        <v>14</v>
      </c>
      <c r="E4" s="38" t="s">
        <v>16</v>
      </c>
      <c r="F4" s="38" t="s">
        <v>32</v>
      </c>
    </row>
    <row r="5" spans="2:7" ht="19.5" customHeight="1">
      <c r="B5" s="39" t="s">
        <v>52</v>
      </c>
      <c r="C5" s="67" t="s">
        <v>4</v>
      </c>
      <c r="D5" s="67">
        <v>0</v>
      </c>
      <c r="E5" s="67">
        <v>22.5</v>
      </c>
      <c r="F5" s="67">
        <f>D5*E5</f>
        <v>0</v>
      </c>
    </row>
    <row r="6" spans="2:7" ht="19.5" customHeight="1">
      <c r="B6" s="42"/>
      <c r="C6" s="68"/>
      <c r="D6" s="68"/>
      <c r="E6" s="68"/>
      <c r="F6" s="68"/>
    </row>
    <row r="7" spans="2:7" ht="19.5" customHeight="1">
      <c r="B7" s="39"/>
      <c r="C7" s="67"/>
      <c r="D7" s="67"/>
      <c r="E7" s="67"/>
      <c r="F7" s="67"/>
    </row>
    <row r="8" spans="2:7" ht="19.5" customHeight="1">
      <c r="B8" s="42"/>
      <c r="C8" s="42"/>
      <c r="D8" s="42"/>
      <c r="E8" s="42"/>
      <c r="F8" s="42"/>
    </row>
    <row r="9" spans="2:7" ht="19.5" customHeight="1">
      <c r="B9" s="64" t="s">
        <v>15</v>
      </c>
      <c r="C9" s="64"/>
      <c r="D9" s="64"/>
      <c r="E9" s="64"/>
      <c r="F9" s="66">
        <f>SUM(F5:F8)</f>
        <v>0</v>
      </c>
    </row>
    <row r="10" spans="2:7">
      <c r="B10" s="19"/>
      <c r="C10" s="19"/>
      <c r="D10" s="19"/>
      <c r="E10" s="19"/>
      <c r="F10" s="20"/>
    </row>
    <row r="12" spans="2:7" ht="17.25">
      <c r="B12" s="51" t="s">
        <v>84</v>
      </c>
      <c r="C12" s="51"/>
      <c r="D12" s="51"/>
      <c r="E12" s="51"/>
      <c r="F12" s="51"/>
      <c r="G12" s="51"/>
    </row>
    <row r="13" spans="2:7" ht="17.25">
      <c r="B13" s="3"/>
    </row>
    <row r="14" spans="2:7" ht="22.5" customHeight="1">
      <c r="B14" s="37" t="s">
        <v>42</v>
      </c>
      <c r="C14" s="38" t="s">
        <v>13</v>
      </c>
      <c r="D14" s="38" t="s">
        <v>14</v>
      </c>
      <c r="E14" s="38" t="s">
        <v>16</v>
      </c>
      <c r="F14" s="38" t="s">
        <v>51</v>
      </c>
      <c r="G14" s="38" t="s">
        <v>32</v>
      </c>
    </row>
    <row r="15" spans="2:7" ht="20.25" customHeight="1">
      <c r="B15" s="39" t="s">
        <v>53</v>
      </c>
      <c r="C15" s="39" t="s">
        <v>4</v>
      </c>
      <c r="D15" s="67">
        <v>12.8</v>
      </c>
      <c r="E15" s="67">
        <v>23.5</v>
      </c>
      <c r="F15" s="67" t="s">
        <v>71</v>
      </c>
      <c r="G15" s="67">
        <f>D15*E15</f>
        <v>300.8</v>
      </c>
    </row>
    <row r="16" spans="2:7" ht="20.25" customHeight="1">
      <c r="B16" s="42" t="s">
        <v>7</v>
      </c>
      <c r="C16" s="68" t="s">
        <v>9</v>
      </c>
      <c r="D16" s="68"/>
      <c r="E16" s="68"/>
      <c r="F16" s="68"/>
      <c r="G16" s="68"/>
    </row>
    <row r="17" spans="2:7" ht="20.25" customHeight="1">
      <c r="B17" s="39" t="s">
        <v>8</v>
      </c>
      <c r="C17" s="67" t="s">
        <v>9</v>
      </c>
      <c r="D17" s="67"/>
      <c r="E17" s="67"/>
      <c r="F17" s="67"/>
      <c r="G17" s="67"/>
    </row>
    <row r="18" spans="2:7" ht="20.25" customHeight="1">
      <c r="B18" s="42"/>
      <c r="C18" s="42"/>
      <c r="D18" s="68"/>
      <c r="E18" s="68"/>
      <c r="F18" s="68"/>
      <c r="G18" s="68"/>
    </row>
    <row r="19" spans="2:7" ht="20.25" customHeight="1">
      <c r="B19" s="64" t="s">
        <v>15</v>
      </c>
      <c r="C19" s="64"/>
      <c r="D19" s="95"/>
      <c r="E19" s="95"/>
      <c r="F19" s="95"/>
      <c r="G19" s="95">
        <f>SUM(G15:G18)</f>
        <v>300.8</v>
      </c>
    </row>
  </sheetData>
  <mergeCells count="2">
    <mergeCell ref="B2:F2"/>
    <mergeCell ref="B12:G12"/>
  </mergeCells>
  <pageMargins left="0.511811024" right="0.511811024" top="0.78740157499999996" bottom="0.78740157499999996" header="0.31496062000000002" footer="0.31496062000000002"/>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6</vt:i4>
      </vt:variant>
    </vt:vector>
  </HeadingPairs>
  <TitlesOfParts>
    <vt:vector size="6" baseType="lpstr">
      <vt:lpstr>Apresentação</vt:lpstr>
      <vt:lpstr>Custos por hectare</vt:lpstr>
      <vt:lpstr>Insumos</vt:lpstr>
      <vt:lpstr>Máquinas</vt:lpstr>
      <vt:lpstr>Investimentos</vt:lpstr>
      <vt:lpstr> Colheita, Transporte e Armaz.</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Maiara Franzoni</dc:creator>
  <cp:lastModifiedBy>Cintia Souza</cp:lastModifiedBy>
  <dcterms:created xsi:type="dcterms:W3CDTF">2019-10-31T21:53:34Z</dcterms:created>
  <dcterms:modified xsi:type="dcterms:W3CDTF">2020-11-03T21:12:57Z</dcterms:modified>
</cp:coreProperties>
</file>