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bfa09cf7098797/Freelance/Aegro/Planilhas/Adubação café/"/>
    </mc:Choice>
  </mc:AlternateContent>
  <xr:revisionPtr revIDLastSave="287" documentId="11_18F3D55079CBA2BD945DC757DCDF137FB7721104" xr6:coauthVersionLast="45" xr6:coauthVersionMax="45" xr10:uidLastSave="{E9031FFC-59AF-452C-BBB1-40443B616935}"/>
  <bookViews>
    <workbookView xWindow="-120" yWindow="-120" windowWidth="38640" windowHeight="15840" xr2:uid="{00000000-000D-0000-FFFF-FFFF00000000}"/>
  </bookViews>
  <sheets>
    <sheet name="Apresentação" sheetId="9" r:id="rId1"/>
    <sheet name="Recomendação da adubação" sheetId="4" r:id="rId2"/>
    <sheet name="Dados" sheetId="8" state="hidden" r:id="rId3"/>
    <sheet name="Interpretação nutrientes  solo" sheetId="2" r:id="rId4"/>
    <sheet name="Interpretação nutrientes foliar" sheetId="3" r:id="rId5"/>
    <sheet name="Tabela da recomendação" sheetId="1" r:id="rId6"/>
  </sheets>
  <definedNames>
    <definedName name="DadosExternos_1" localSheetId="2" hidden="1">Dados!$A$1:$D$9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4" l="1"/>
  <c r="L14" i="4"/>
  <c r="J14" i="4"/>
  <c r="F14" i="4" l="1"/>
  <c r="E14" i="4"/>
  <c r="D14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Entrada de dados" description="Conexão com a consulta 'Entrada de dados' na pasta de trabalho." type="5" refreshedVersion="6" background="1" saveData="1">
    <dbPr connection="Provider=Microsoft.Mashup.OleDb.1;Data Source=$Workbook$;Location=Entrada de dados;Extended Properties=&quot;&quot;" command="SELECT * FROM [Entrada de dados]"/>
  </connection>
  <connection id="2" xr16:uid="{00000000-0015-0000-FFFF-FFFF01000000}" keepAlive="1" name="Consulta - Entrada de dados (2)" description="Conexão com a consulta 'Entrada de dados (2)' na pasta de trabalho." type="5" refreshedVersion="6" background="1" saveData="1">
    <dbPr connection="Provider=Microsoft.Mashup.OleDb.1;Data Source=$Workbook$;Location=&quot;Entrada de dados (2)&quot;;Extended Properties=&quot;&quot;" command="SELECT * FROM [Entrada de dados (2)]"/>
  </connection>
</connections>
</file>

<file path=xl/sharedStrings.xml><?xml version="1.0" encoding="utf-8"?>
<sst xmlns="http://schemas.openxmlformats.org/spreadsheetml/2006/main" count="208" uniqueCount="130">
  <si>
    <t>Produtividade</t>
  </si>
  <si>
    <t>Teor foliar</t>
  </si>
  <si>
    <t>Teores no solo</t>
  </si>
  <si>
    <t>&lt; 25</t>
  </si>
  <si>
    <t>25 - 30</t>
  </si>
  <si>
    <t>&gt; 30</t>
  </si>
  <si>
    <t>&lt; 15</t>
  </si>
  <si>
    <t>15 - 30</t>
  </si>
  <si>
    <t>&lt; 1,5</t>
  </si>
  <si>
    <t>1,5 -3,0</t>
  </si>
  <si>
    <t>&gt; 3,0</t>
  </si>
  <si>
    <t>&lt; 20</t>
  </si>
  <si>
    <t>&lt;1200</t>
  </si>
  <si>
    <t>20 - 30</t>
  </si>
  <si>
    <t>1200 - 1800</t>
  </si>
  <si>
    <t>30 - 40</t>
  </si>
  <si>
    <t>1800 - 2400</t>
  </si>
  <si>
    <t>40 - 50</t>
  </si>
  <si>
    <t>2400 - 3000</t>
  </si>
  <si>
    <t>50 - 60</t>
  </si>
  <si>
    <t>3000 - 3600</t>
  </si>
  <si>
    <t>60 - 70</t>
  </si>
  <si>
    <t>3600 - 4200</t>
  </si>
  <si>
    <t>70 - 80</t>
  </si>
  <si>
    <t>4200 - 4800</t>
  </si>
  <si>
    <t>&gt;80</t>
  </si>
  <si>
    <t>&gt; 4800</t>
  </si>
  <si>
    <t>Baixo</t>
  </si>
  <si>
    <t>Alto</t>
  </si>
  <si>
    <t>5 a 9</t>
  </si>
  <si>
    <t>15 a 30</t>
  </si>
  <si>
    <t>50 a 70</t>
  </si>
  <si>
    <t>Classes de teores</t>
  </si>
  <si>
    <t>P-resina</t>
  </si>
  <si>
    <t>K</t>
  </si>
  <si>
    <t>Mg</t>
  </si>
  <si>
    <t>V%</t>
  </si>
  <si>
    <t>B</t>
  </si>
  <si>
    <t>Cu</t>
  </si>
  <si>
    <t>Mn</t>
  </si>
  <si>
    <t>Zn</t>
  </si>
  <si>
    <t>5 a 10</t>
  </si>
  <si>
    <t>&lt; 5</t>
  </si>
  <si>
    <t>&lt; 2</t>
  </si>
  <si>
    <t>2 a 5</t>
  </si>
  <si>
    <t>&gt; 5</t>
  </si>
  <si>
    <t>&gt; 1</t>
  </si>
  <si>
    <t>0,6 a 1</t>
  </si>
  <si>
    <t>&lt; 0,6</t>
  </si>
  <si>
    <t>&lt; 50</t>
  </si>
  <si>
    <t xml:space="preserve">&lt; 5  </t>
  </si>
  <si>
    <t>1,5 a 3</t>
  </si>
  <si>
    <t>&gt; 3</t>
  </si>
  <si>
    <t>Nutriente</t>
  </si>
  <si>
    <t>Adequado</t>
  </si>
  <si>
    <t>N</t>
  </si>
  <si>
    <t>P</t>
  </si>
  <si>
    <t>Ca</t>
  </si>
  <si>
    <t>S</t>
  </si>
  <si>
    <t>Fe</t>
  </si>
  <si>
    <t>Mo</t>
  </si>
  <si>
    <t>&lt; 1,2</t>
  </si>
  <si>
    <t>&lt; 10</t>
  </si>
  <si>
    <t>&lt; 3,0</t>
  </si>
  <si>
    <t>&lt; 60</t>
  </si>
  <si>
    <t>&lt; 0,1</t>
  </si>
  <si>
    <t>&gt; 2,0</t>
  </si>
  <si>
    <t>&gt; 15</t>
  </si>
  <si>
    <t>&gt; 5,0</t>
  </si>
  <si>
    <t>&gt; 100</t>
  </si>
  <si>
    <t>&gt; 20</t>
  </si>
  <si>
    <t>&gt; 200</t>
  </si>
  <si>
    <t>&gt; 40</t>
  </si>
  <si>
    <t>&gt; 0,2</t>
  </si>
  <si>
    <t>25 a 30</t>
  </si>
  <si>
    <t>1,2 a 2,0</t>
  </si>
  <si>
    <t>20 a 30</t>
  </si>
  <si>
    <t>10 a 15</t>
  </si>
  <si>
    <t>3 a 5</t>
  </si>
  <si>
    <t>1,5 a 2,0</t>
  </si>
  <si>
    <t>60 a 100</t>
  </si>
  <si>
    <t>50 a 200</t>
  </si>
  <si>
    <t>20 a 40</t>
  </si>
  <si>
    <t>0,1 a 0,2</t>
  </si>
  <si>
    <t>10 a 20</t>
  </si>
  <si>
    <t>&gt; 70</t>
  </si>
  <si>
    <t>&gt; 9</t>
  </si>
  <si>
    <t>&gt;  30</t>
  </si>
  <si>
    <t>&gt; 10</t>
  </si>
  <si>
    <t>Cafeeiro em produção ( a partir do 3º ano)</t>
  </si>
  <si>
    <t>Cafeeiro em formação  (0 a 3 anos)</t>
  </si>
  <si>
    <t>Ano</t>
  </si>
  <si>
    <t>1º</t>
  </si>
  <si>
    <t>2º</t>
  </si>
  <si>
    <t>3º</t>
  </si>
  <si>
    <t>Recomendação para adubação de café - Novo Boletim 100 (Quaggio et al., 2018)</t>
  </si>
  <si>
    <t>Interpretação nutrientes no solo para café - Novo Boletim 100 (Quaggio et al., 2018)</t>
  </si>
  <si>
    <t>N - foliar</t>
  </si>
  <si>
    <t>P - resina</t>
  </si>
  <si>
    <t xml:space="preserve">K </t>
  </si>
  <si>
    <t>1,5 - 3,0</t>
  </si>
  <si>
    <t xml:space="preserve">Produtividade </t>
  </si>
  <si>
    <t>Recomendação da dose de adubação</t>
  </si>
  <si>
    <t>Cafeeiro em formação (0 a 3 anos)</t>
  </si>
  <si>
    <t>Cálculo de recomendação de adubação para cafeeiro</t>
  </si>
  <si>
    <t>N*</t>
  </si>
  <si>
    <t>P resina**</t>
  </si>
  <si>
    <t>K**</t>
  </si>
  <si>
    <t>* Teor foliar</t>
  </si>
  <si>
    <t>** Teor no solo</t>
  </si>
  <si>
    <t>Coloque logo abaixo seus dados das análises de solo e foliares</t>
  </si>
  <si>
    <t>Teores foliares para café - Novo Boletim 100 (Quaggio et al., 2018)</t>
  </si>
  <si>
    <t>Cafeeiro em produção (a partir do 3° ano)</t>
  </si>
  <si>
    <r>
      <t>P</t>
    </r>
    <r>
      <rPr>
        <b/>
        <vertAlign val="subscript"/>
        <sz val="12"/>
        <color theme="0"/>
        <rFont val="Calibri"/>
        <family val="2"/>
        <scheme val="minor"/>
      </rPr>
      <t>2</t>
    </r>
    <r>
      <rPr>
        <b/>
        <sz val="12"/>
        <color theme="0"/>
        <rFont val="Calibri"/>
        <family val="2"/>
        <scheme val="minor"/>
      </rPr>
      <t>O</t>
    </r>
    <r>
      <rPr>
        <b/>
        <vertAlign val="subscript"/>
        <sz val="12"/>
        <color theme="0"/>
        <rFont val="Calibri"/>
        <family val="2"/>
        <scheme val="minor"/>
      </rPr>
      <t>5</t>
    </r>
  </si>
  <si>
    <r>
      <t>K</t>
    </r>
    <r>
      <rPr>
        <b/>
        <vertAlign val="subscript"/>
        <sz val="12"/>
        <color theme="0"/>
        <rFont val="Calibri"/>
        <family val="2"/>
        <scheme val="minor"/>
      </rPr>
      <t>2</t>
    </r>
    <r>
      <rPr>
        <b/>
        <sz val="12"/>
        <color theme="0"/>
        <rFont val="Calibri"/>
        <family val="2"/>
        <scheme val="minor"/>
      </rPr>
      <t>O</t>
    </r>
  </si>
  <si>
    <r>
      <t>g.kg</t>
    </r>
    <r>
      <rPr>
        <vertAlign val="superscript"/>
        <sz val="12"/>
        <color theme="0"/>
        <rFont val="Calibri"/>
        <family val="2"/>
        <scheme val="minor"/>
      </rPr>
      <t>-1</t>
    </r>
  </si>
  <si>
    <r>
      <t>mg.dm</t>
    </r>
    <r>
      <rPr>
        <vertAlign val="superscript"/>
        <sz val="12"/>
        <color theme="0"/>
        <rFont val="Calibri"/>
        <family val="2"/>
        <scheme val="minor"/>
      </rPr>
      <t>-3</t>
    </r>
  </si>
  <si>
    <r>
      <t>mmol</t>
    </r>
    <r>
      <rPr>
        <vertAlign val="subscript"/>
        <sz val="12"/>
        <color theme="0"/>
        <rFont val="Calibri"/>
        <family val="2"/>
        <scheme val="minor"/>
      </rPr>
      <t>c</t>
    </r>
    <r>
      <rPr>
        <sz val="12"/>
        <color theme="0"/>
        <rFont val="Calibri"/>
        <family val="2"/>
        <scheme val="minor"/>
      </rPr>
      <t>.dm</t>
    </r>
    <r>
      <rPr>
        <vertAlign val="superscript"/>
        <sz val="12"/>
        <color theme="0"/>
        <rFont val="Calibri"/>
        <family val="2"/>
        <scheme val="minor"/>
      </rPr>
      <t>-3</t>
    </r>
  </si>
  <si>
    <r>
      <t>sacas.ha</t>
    </r>
    <r>
      <rPr>
        <vertAlign val="superscript"/>
        <sz val="12"/>
        <color theme="1"/>
        <rFont val="Calibri"/>
        <family val="2"/>
        <scheme val="minor"/>
      </rPr>
      <t>-1</t>
    </r>
  </si>
  <si>
    <r>
      <t>g.kg</t>
    </r>
    <r>
      <rPr>
        <vertAlign val="superscript"/>
        <sz val="12"/>
        <color theme="1"/>
        <rFont val="Calibri"/>
        <family val="2"/>
        <scheme val="minor"/>
      </rPr>
      <t>-1</t>
    </r>
  </si>
  <si>
    <r>
      <t>mg.dm</t>
    </r>
    <r>
      <rPr>
        <vertAlign val="superscript"/>
        <sz val="12"/>
        <color theme="1"/>
        <rFont val="Calibri"/>
        <family val="2"/>
        <scheme val="minor"/>
      </rPr>
      <t>-3</t>
    </r>
  </si>
  <si>
    <r>
      <t>mmol</t>
    </r>
    <r>
      <rPr>
        <vertAlign val="subscript"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.dm</t>
    </r>
    <r>
      <rPr>
        <vertAlign val="superscript"/>
        <sz val="12"/>
        <color theme="1"/>
        <rFont val="Calibri"/>
        <family val="2"/>
        <scheme val="minor"/>
      </rPr>
      <t>-3</t>
    </r>
  </si>
  <si>
    <r>
      <t>kg.ha</t>
    </r>
    <r>
      <rPr>
        <vertAlign val="superscript"/>
        <sz val="12"/>
        <color theme="1"/>
        <rFont val="Calibri"/>
        <family val="2"/>
        <scheme val="minor"/>
      </rPr>
      <t>-1</t>
    </r>
  </si>
  <si>
    <r>
      <t xml:space="preserve"> Macronutrientes (g.kg</t>
    </r>
    <r>
      <rPr>
        <b/>
        <vertAlign val="superscript"/>
        <sz val="12"/>
        <color theme="0"/>
        <rFont val="Calibri"/>
        <family val="2"/>
        <scheme val="minor"/>
      </rPr>
      <t>-1</t>
    </r>
    <r>
      <rPr>
        <b/>
        <sz val="12"/>
        <color theme="0"/>
        <rFont val="Calibri"/>
        <family val="2"/>
        <scheme val="minor"/>
      </rPr>
      <t>)</t>
    </r>
  </si>
  <si>
    <r>
      <t>Micronutrientes (mg.kg</t>
    </r>
    <r>
      <rPr>
        <b/>
        <vertAlign val="superscript"/>
        <sz val="12"/>
        <color theme="0"/>
        <rFont val="Calibri"/>
        <family val="2"/>
        <scheme val="minor"/>
      </rPr>
      <t>-1</t>
    </r>
    <r>
      <rPr>
        <b/>
        <sz val="12"/>
        <color theme="0"/>
        <rFont val="Calibri"/>
        <family val="2"/>
        <scheme val="minor"/>
      </rPr>
      <t>)</t>
    </r>
  </si>
  <si>
    <r>
      <t>P resina - mg.dm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</si>
  <si>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r>
      <t>K - mmol</t>
    </r>
    <r>
      <rPr>
        <b/>
        <vertAlign val="subscript"/>
        <sz val="12"/>
        <color theme="0"/>
        <rFont val="Calibri"/>
        <family val="2"/>
        <scheme val="minor"/>
      </rPr>
      <t>c</t>
    </r>
    <r>
      <rPr>
        <b/>
        <sz val="12"/>
        <color theme="0"/>
        <rFont val="Calibri"/>
        <family val="2"/>
        <scheme val="minor"/>
      </rPr>
      <t>.dm</t>
    </r>
    <r>
      <rPr>
        <b/>
        <vertAlign val="superscript"/>
        <sz val="12"/>
        <color theme="0"/>
        <rFont val="Calibri"/>
        <family val="2"/>
        <scheme val="minor"/>
      </rPr>
      <t>-3</t>
    </r>
  </si>
  <si>
    <r>
      <t>N - g.kg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</si>
  <si>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r>
      <t>sacas.ha</t>
    </r>
    <r>
      <rPr>
        <b/>
        <vertAlign val="superscript"/>
        <sz val="12"/>
        <color theme="0"/>
        <rFont val="Calibri"/>
        <family val="2"/>
        <scheme val="minor"/>
      </rPr>
      <t>-1</t>
    </r>
  </si>
  <si>
    <r>
      <t>kg.ha</t>
    </r>
    <r>
      <rPr>
        <b/>
        <vertAlign val="superscript"/>
        <sz val="12"/>
        <color theme="0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</si>
</sst>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5F61"/>
      <name val="Calibri"/>
      <family val="2"/>
      <scheme val="minor"/>
    </font>
    <font>
      <sz val="11"/>
      <color rgb="FF005F6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vertAlign val="subscript"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vertAlign val="superscript"/>
      <sz val="12"/>
      <color theme="0"/>
      <name val="Calibri"/>
      <family val="2"/>
      <scheme val="minor"/>
    </font>
    <font>
      <vertAlign val="subscript"/>
      <sz val="12"/>
      <color theme="0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18"/>
      <color rgb="FF005F61"/>
      <name val="Calibri"/>
      <family val="2"/>
      <scheme val="minor"/>
    </font>
    <font>
      <b/>
      <sz val="12"/>
      <color rgb="FF005F6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F61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C65E"/>
        <bgColor indexed="64"/>
      </patternFill>
    </fill>
    <fill>
      <patternFill patternType="solid">
        <fgColor rgb="FFFEEDCB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0" fillId="0" borderId="0" xfId="0" applyFill="1"/>
    <xf numFmtId="0" fontId="3" fillId="0" borderId="0" xfId="0" applyFont="1" applyAlignment="1"/>
    <xf numFmtId="0" fontId="5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 applyFill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1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17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7" fillId="0" borderId="0" xfId="0" applyFont="1" applyBorder="1"/>
    <xf numFmtId="0" fontId="1" fillId="0" borderId="0" xfId="0" applyFont="1" applyBorder="1" applyAlignment="1">
      <alignment horizontal="center"/>
    </xf>
    <xf numFmtId="17" fontId="1" fillId="6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5F5F5"/>
      <color rgb="FF005F61"/>
      <color rgb="FFFEEDCB"/>
      <color rgb="FF00C65E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adubacao-caf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adubacao-cafe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adubacao-cafe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adubacao-cafe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conhecimento.aegro.com.br/contato?utm_source=planilha&amp;utm_medium=content&amp;utm_campaign=materiais&amp;utm_content=planilha-adubacao-cafe" TargetMode="External"/><Relationship Id="rId2" Type="http://schemas.openxmlformats.org/officeDocument/2006/relationships/image" Target="../media/image4.png"/><Relationship Id="rId1" Type="http://schemas.openxmlformats.org/officeDocument/2006/relationships/hyperlink" Target="https://blog.aegro.com.br/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187135</xdr:colOff>
      <xdr:row>0</xdr:row>
      <xdr:rowOff>169068</xdr:rowOff>
    </xdr:from>
    <xdr:ext cx="552853" cy="367946"/>
    <xdr:pic>
      <xdr:nvPicPr>
        <xdr:cNvPr id="10" name="image2.png">
          <a:extLst>
            <a:ext uri="{FF2B5EF4-FFF2-40B4-BE49-F238E27FC236}">
              <a16:creationId xmlns:a16="http://schemas.microsoft.com/office/drawing/2014/main" id="{972B3962-BA1E-4AA3-BE66-6666B8BC13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02335" y="169068"/>
          <a:ext cx="552853" cy="367946"/>
        </a:xfrm>
        <a:prstGeom prst="rect">
          <a:avLst/>
        </a:prstGeom>
        <a:noFill/>
      </xdr:spPr>
    </xdr:pic>
    <xdr:clientData/>
  </xdr:oneCellAnchor>
  <xdr:oneCellAnchor>
    <xdr:from>
      <xdr:col>0</xdr:col>
      <xdr:colOff>254793</xdr:colOff>
      <xdr:row>1</xdr:row>
      <xdr:rowOff>28324</xdr:rowOff>
    </xdr:from>
    <xdr:ext cx="1098578" cy="283504"/>
    <xdr:pic>
      <xdr:nvPicPr>
        <xdr:cNvPr id="11" name="image2.png">
          <a:extLst>
            <a:ext uri="{FF2B5EF4-FFF2-40B4-BE49-F238E27FC236}">
              <a16:creationId xmlns:a16="http://schemas.microsoft.com/office/drawing/2014/main" id="{368D983C-EA88-4758-AC08-22BD9969E472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4793" y="218824"/>
          <a:ext cx="1098578" cy="283504"/>
        </a:xfrm>
        <a:prstGeom prst="rect">
          <a:avLst/>
        </a:prstGeom>
        <a:noFill/>
      </xdr:spPr>
    </xdr:pic>
    <xdr:clientData/>
  </xdr:oneCellAnchor>
  <xdr:twoCellAnchor>
    <xdr:from>
      <xdr:col>0</xdr:col>
      <xdr:colOff>183356</xdr:colOff>
      <xdr:row>5</xdr:row>
      <xdr:rowOff>149541</xdr:rowOff>
    </xdr:from>
    <xdr:to>
      <xdr:col>14</xdr:col>
      <xdr:colOff>373856</xdr:colOff>
      <xdr:row>32</xdr:row>
      <xdr:rowOff>14286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04FAD78A-BC26-41A7-AF3B-D25C9B55B563}"/>
            </a:ext>
          </a:extLst>
        </xdr:cNvPr>
        <xdr:cNvSpPr txBox="1"/>
      </xdr:nvSpPr>
      <xdr:spPr>
        <a:xfrm>
          <a:off x="183356" y="1102041"/>
          <a:ext cx="8724900" cy="50082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numCol="2" spcCol="360000" rtlCol="0" anchor="t"/>
        <a:lstStyle/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adubação pode representar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20%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 dos custos de produção de café. Associada ao bom manejo da área, ela é um dos principais fatores que contribuem para uma lavoura produtiva.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eficácia de qualquer adubação, depende de fatores básicos: fonte, dose, época e local de aplicação. Uma das grandes questões é 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dose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, sendo que é exatamente isso que procuramos lhe ajudar com esta planilha!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Você vai encontrar na primeira aba desta planilha a "Recomendação da adubação". Nela, poderá colocar os dados de suas análises de solo e das análises foliares, resultando na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recomendação da quantidade de adubo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a ser colocada na sua área.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Com isso, você poderá tomar a decisão de compra de aplicação de fertilizantes de forma muito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mais consciente e precisa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, sem excessos nem deficiências.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Você encontrará esta aba já com exemplos, de modo que seja mais fácil de visualizar as recomendações de adubação no cafeeiro em produção ou em formação.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Nas duas outras abas você encontrará as tabelas de </a:t>
          </a:r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interpretação de nutrientes </a:t>
          </a:r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no solo e  foliar, entendendo melhor qual é a situação da sua área nesses termos. 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Já na última aba da planilha, é possível observar a tabela de recomendação de adubação, compreendendo melhor os resultados obtidos de quantidade de adubo recomendada da primeira aba.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1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Ressaltamos a indispensável necessidade de consultar um engenheiro(a) agrônomo(a) para o correto manejo de sua lavoura de café.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No blog Lavoura10 (blog.aegro.com.br) você pode conferir mais conteúdos sobre adubação, defensivos agrícolas,  gestão agrícola, e muito mais. Confira!</a:t>
          </a:r>
        </a:p>
        <a:p>
          <a:pPr rtl="0"/>
          <a:endParaRPr lang="pt-BR" sz="13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  <a:p>
          <a:pPr rtl="0"/>
          <a:r>
            <a:rPr lang="pt-BR" sz="1300" b="0" i="0" baseline="0">
              <a:solidFill>
                <a:srgbClr val="333333"/>
              </a:solidFill>
              <a:effectLst/>
              <a:latin typeface="+mn-lt"/>
              <a:ea typeface="Roboto" panose="02000000000000000000" pitchFamily="2" charset="0"/>
              <a:cs typeface="+mn-cs"/>
            </a:rPr>
            <a:t>Bibliografia consultada para realização desta planilha:</a:t>
          </a:r>
        </a:p>
        <a:p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Roboto" panose="02000000000000000000" pitchFamily="2" charset="0"/>
              <a:cs typeface="Roboto" panose="02000000000000000000" pitchFamily="2" charset="0"/>
            </a:rPr>
            <a:t>QUAGGIO, J. A.; THOMAZIELLO, R. A.; CANTARELLA, H.; VAN RAIJ, B. </a:t>
          </a:r>
          <a:r>
            <a:rPr lang="pt-BR" sz="1100" b="1" baseline="0">
              <a:solidFill>
                <a:schemeClr val="dk1"/>
              </a:solidFill>
              <a:effectLst/>
              <a:latin typeface="+mn-lt"/>
              <a:ea typeface="Roboto" panose="02000000000000000000" pitchFamily="2" charset="0"/>
              <a:cs typeface="Roboto" panose="02000000000000000000" pitchFamily="2" charset="0"/>
            </a:rPr>
            <a:t>Recomendações para calagem e adubação de café - Boletim 100 IAC</a:t>
          </a:r>
          <a:r>
            <a:rPr lang="pt-BR" sz="1100" b="0" baseline="0">
              <a:solidFill>
                <a:schemeClr val="dk1"/>
              </a:solidFill>
              <a:effectLst/>
              <a:latin typeface="+mn-lt"/>
              <a:ea typeface="Roboto" panose="02000000000000000000" pitchFamily="2" charset="0"/>
              <a:cs typeface="Roboto" panose="02000000000000000000" pitchFamily="2" charset="0"/>
            </a:rPr>
            <a:t>. Em: 1° Simpósio sobre os avanços na nutrição de citros e café. Campinas. 2018.</a:t>
          </a:r>
          <a:endParaRPr lang="pt-BR" sz="1100">
            <a:effectLst/>
            <a:latin typeface="+mn-lt"/>
            <a:ea typeface="Roboto" panose="02000000000000000000" pitchFamily="2" charset="0"/>
            <a:cs typeface="Roboto" panose="02000000000000000000" pitchFamily="2" charset="0"/>
          </a:endParaRPr>
        </a:p>
        <a:p>
          <a:pPr rtl="0"/>
          <a:endParaRPr lang="pt-BR" sz="1200" b="0" i="0" baseline="0">
            <a:solidFill>
              <a:srgbClr val="333333"/>
            </a:solidFill>
            <a:effectLst/>
            <a:latin typeface="+mn-lt"/>
            <a:ea typeface="Roboto" panose="02000000000000000000" pitchFamily="2" charset="0"/>
            <a:cs typeface="+mn-cs"/>
          </a:endParaRPr>
        </a:p>
      </xdr:txBody>
    </xdr:sp>
    <xdr:clientData/>
  </xdr:twoCellAnchor>
  <xdr:twoCellAnchor>
    <xdr:from>
      <xdr:col>0</xdr:col>
      <xdr:colOff>183356</xdr:colOff>
      <xdr:row>3</xdr:row>
      <xdr:rowOff>88105</xdr:rowOff>
    </xdr:from>
    <xdr:to>
      <xdr:col>12</xdr:col>
      <xdr:colOff>351907</xdr:colOff>
      <xdr:row>5</xdr:row>
      <xdr:rowOff>110965</xdr:rowOff>
    </xdr:to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4D28C129-C9BB-454B-80C4-0C0EE7E266DD}"/>
            </a:ext>
          </a:extLst>
        </xdr:cNvPr>
        <xdr:cNvSpPr txBox="1"/>
      </xdr:nvSpPr>
      <xdr:spPr>
        <a:xfrm>
          <a:off x="183356" y="659605"/>
          <a:ext cx="7483751" cy="403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800" b="0">
              <a:solidFill>
                <a:srgbClr val="005F61"/>
              </a:solidFill>
              <a:latin typeface="+mj-lt"/>
              <a:ea typeface="Roboto" panose="02000000000000000000" pitchFamily="2" charset="0"/>
              <a:cs typeface="Arial" panose="020B0604020202020204" pitchFamily="34" charset="0"/>
            </a:rPr>
            <a:t>OLÁ</a:t>
          </a:r>
        </a:p>
      </xdr:txBody>
    </xdr:sp>
    <xdr:clientData/>
  </xdr:twoCellAnchor>
  <xdr:oneCellAnchor>
    <xdr:from>
      <xdr:col>3</xdr:col>
      <xdr:colOff>471799</xdr:colOff>
      <xdr:row>32</xdr:row>
      <xdr:rowOff>23811</xdr:rowOff>
    </xdr:from>
    <xdr:ext cx="6874083" cy="849818"/>
    <xdr:pic>
      <xdr:nvPicPr>
        <xdr:cNvPr id="1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9A89FF2-37CD-4571-B06B-50D1FAEA5ED5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00599" y="6119811"/>
          <a:ext cx="6874083" cy="849818"/>
        </a:xfrm>
        <a:prstGeom prst="rect">
          <a:avLst/>
        </a:prstGeom>
        <a:noFill/>
      </xdr:spPr>
    </xdr:pic>
    <xdr:clientData/>
  </xdr:oneCellAnchor>
  <xdr:oneCellAnchor>
    <xdr:from>
      <xdr:col>0</xdr:col>
      <xdr:colOff>250031</xdr:colOff>
      <xdr:row>35</xdr:row>
      <xdr:rowOff>19531</xdr:rowOff>
    </xdr:from>
    <xdr:ext cx="1407158" cy="274396"/>
    <xdr:pic>
      <xdr:nvPicPr>
        <xdr:cNvPr id="15" name="image2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93571A0-E6A8-4C45-B772-E6E0BB873530}"/>
            </a:ext>
          </a:extLst>
        </xdr:cNvPr>
        <xdr:cNvPicPr preferRelativeResize="0"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0031" y="6687031"/>
          <a:ext cx="1407158" cy="27439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180975</xdr:rowOff>
    </xdr:from>
    <xdr:ext cx="1133230" cy="220980"/>
    <xdr:pic>
      <xdr:nvPicPr>
        <xdr:cNvPr id="4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12254-1C68-4E71-953E-CCED7944AA0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18097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1188968</xdr:colOff>
      <xdr:row>16</xdr:row>
      <xdr:rowOff>168965</xdr:rowOff>
    </xdr:from>
    <xdr:ext cx="6874083" cy="849818"/>
    <xdr:pic>
      <xdr:nvPicPr>
        <xdr:cNvPr id="5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755497-0439-4DCD-89F2-D3FE52CA9638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98568" y="4083740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180975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61E79C-E256-4FC5-86F7-364D6967F18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18097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2</xdr:col>
      <xdr:colOff>7868</xdr:colOff>
      <xdr:row>9</xdr:row>
      <xdr:rowOff>178490</xdr:rowOff>
    </xdr:from>
    <xdr:ext cx="6874083" cy="849818"/>
    <xdr:pic>
      <xdr:nvPicPr>
        <xdr:cNvPr id="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F29A65F-018C-4132-8275-1D618F58E6B3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8093" y="247401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180975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2FD3C-6440-4E0A-B98B-8AB5E2C50F2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18097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1179443</xdr:colOff>
      <xdr:row>19</xdr:row>
      <xdr:rowOff>83240</xdr:rowOff>
    </xdr:from>
    <xdr:ext cx="6874083" cy="849818"/>
    <xdr:pic>
      <xdr:nvPicPr>
        <xdr:cNvPr id="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9FA9A-6AD8-40BB-B93B-5059CE1B7315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89043" y="3978965"/>
          <a:ext cx="6874083" cy="849818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180975</xdr:rowOff>
    </xdr:from>
    <xdr:ext cx="1133230" cy="220980"/>
    <xdr:pic>
      <xdr:nvPicPr>
        <xdr:cNvPr id="3" name="image2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02D9AA-25DD-4752-9524-18C15BFD0535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180975"/>
          <a:ext cx="1133230" cy="22098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1160393</xdr:colOff>
      <xdr:row>25</xdr:row>
      <xdr:rowOff>73715</xdr:rowOff>
    </xdr:from>
    <xdr:ext cx="6874083" cy="849818"/>
    <xdr:pic>
      <xdr:nvPicPr>
        <xdr:cNvPr id="4" name="image1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719F09-B93B-4173-AAB5-3F716F9BA791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9993" y="5360090"/>
          <a:ext cx="6874083" cy="849818"/>
        </a:xfrm>
        <a:prstGeom prst="rect">
          <a:avLst/>
        </a:prstGeom>
        <a:noFill/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2" xr16:uid="{00000000-0016-0000-0200-000000000000}" autoFormatId="16" applyNumberFormats="0" applyBorderFormats="0" applyFontFormats="0" applyPatternFormats="0" applyAlignmentFormats="0" applyWidthHeightFormats="0">
  <queryTableRefresh nextId="5">
    <queryTableFields count="4">
      <queryTableField id="1" name="Produtividade" tableColumnId="1"/>
      <queryTableField id="2" name="N - foliar" tableColumnId="2"/>
      <queryTableField id="3" name="P - resina" tableColumnId="3"/>
      <queryTableField id="4" name="K 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ntrada_de_dados2" displayName="Entrada_de_dados2" ref="A1:D9" tableType="queryTable" totalsRowShown="0">
  <autoFilter ref="A1:D9" xr:uid="{00000000-0009-0000-0100-000001000000}"/>
  <tableColumns count="4">
    <tableColumn id="1" xr3:uid="{00000000-0010-0000-0000-000001000000}" uniqueName="1" name="Produtividade" queryTableFieldId="1" dataDxfId="3"/>
    <tableColumn id="2" xr3:uid="{00000000-0010-0000-0000-000002000000}" uniqueName="2" name="N - foliar" queryTableFieldId="2" dataDxfId="2"/>
    <tableColumn id="3" xr3:uid="{00000000-0010-0000-0000-000003000000}" uniqueName="3" name="P - resina" queryTableFieldId="3" dataDxfId="1"/>
    <tableColumn id="4" xr3:uid="{00000000-0010-0000-0000-000004000000}" uniqueName="4" name="K " queryTableFieldId="4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4"/>
  <sheetViews>
    <sheetView showGridLines="0" tabSelected="1" zoomScaleNormal="100" workbookViewId="0">
      <selection activeCell="R17" sqref="R17"/>
    </sheetView>
  </sheetViews>
  <sheetFormatPr defaultRowHeight="15" x14ac:dyDescent="0.25"/>
  <sheetData>
    <row r="1" spans="1:34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4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</row>
    <row r="5" spans="1:3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</row>
    <row r="6" spans="1:34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</row>
    <row r="8" spans="1:34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</row>
    <row r="10" spans="1:34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</row>
    <row r="11" spans="1:34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  <row r="12" spans="1:34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</row>
    <row r="13" spans="1:34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</row>
    <row r="14" spans="1:34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</row>
    <row r="15" spans="1:34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</row>
    <row r="16" spans="1:34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</row>
    <row r="17" spans="1:34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</row>
    <row r="18" spans="1:34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4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</row>
    <row r="20" spans="1:34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</row>
    <row r="21" spans="1:34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</row>
    <row r="22" spans="1:34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1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</row>
    <row r="23" spans="1:34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</row>
    <row r="24" spans="1:34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</row>
    <row r="25" spans="1:34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</row>
    <row r="26" spans="1:34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1:34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29" spans="1:34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</row>
    <row r="30" spans="1:34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</row>
    <row r="31" spans="1:34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21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</row>
    <row r="32" spans="1:34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</row>
    <row r="33" spans="1:34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</row>
    <row r="34" spans="1:34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</row>
    <row r="35" spans="1:34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1:34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</row>
    <row r="37" spans="1:34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</row>
    <row r="38" spans="1:34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</row>
    <row r="39" spans="1:34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1:34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</row>
    <row r="41" spans="1:34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</row>
    <row r="42" spans="1:34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</row>
    <row r="43" spans="1:34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</row>
    <row r="44" spans="1:34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</row>
    <row r="46" spans="1:34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</row>
    <row r="47" spans="1:34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</row>
    <row r="48" spans="1:34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</row>
    <row r="49" spans="1:34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</row>
    <row r="50" spans="1:34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</row>
    <row r="51" spans="1:34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</row>
    <row r="52" spans="1:34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</row>
    <row r="53" spans="1:34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</row>
    <row r="54" spans="1:34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</row>
    <row r="55" spans="1:34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</row>
    <row r="56" spans="1:34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</row>
    <row r="57" spans="1:34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</row>
    <row r="58" spans="1:34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</row>
    <row r="59" spans="1:34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</row>
    <row r="60" spans="1:34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</row>
    <row r="61" spans="1:34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</row>
    <row r="62" spans="1:34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</row>
    <row r="63" spans="1:34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</row>
    <row r="64" spans="1:34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</row>
  </sheetData>
  <sheetProtection select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M14"/>
  <sheetViews>
    <sheetView showGridLines="0" workbookViewId="0">
      <selection activeCell="D24" sqref="D24"/>
    </sheetView>
  </sheetViews>
  <sheetFormatPr defaultRowHeight="15" x14ac:dyDescent="0.25"/>
  <cols>
    <col min="2" max="2" width="17.85546875" customWidth="1"/>
    <col min="3" max="3" width="18.140625" bestFit="1" customWidth="1"/>
    <col min="4" max="4" width="6" bestFit="1" customWidth="1"/>
    <col min="5" max="5" width="13" bestFit="1" customWidth="1"/>
    <col min="6" max="6" width="11.7109375" customWidth="1"/>
    <col min="9" max="9" width="14.42578125" bestFit="1" customWidth="1"/>
    <col min="10" max="10" width="5.5703125" bestFit="1" customWidth="1"/>
    <col min="11" max="11" width="15.140625" customWidth="1"/>
    <col min="12" max="12" width="12.85546875" customWidth="1"/>
    <col min="13" max="13" width="25" customWidth="1"/>
  </cols>
  <sheetData>
    <row r="1" spans="3:13" ht="60.75" customHeight="1" x14ac:dyDescent="0.35">
      <c r="C1" s="38" t="s">
        <v>104</v>
      </c>
      <c r="D1" s="38"/>
      <c r="E1" s="38"/>
      <c r="F1" s="38"/>
      <c r="G1" s="38"/>
      <c r="H1" s="38"/>
      <c r="I1" s="38"/>
      <c r="J1" s="38"/>
      <c r="K1" s="38"/>
      <c r="L1" s="38"/>
      <c r="M1" s="18"/>
    </row>
    <row r="2" spans="3:13" ht="36" customHeight="1" x14ac:dyDescent="0.3">
      <c r="C2" s="2" t="s">
        <v>110</v>
      </c>
      <c r="D2" s="27"/>
      <c r="E2" s="27"/>
      <c r="F2" s="27"/>
      <c r="G2" s="14"/>
      <c r="H2" s="14"/>
      <c r="I2" s="14"/>
      <c r="J2" s="14"/>
      <c r="K2" s="14"/>
      <c r="L2" s="14"/>
      <c r="M2" s="14"/>
    </row>
    <row r="3" spans="3:13" ht="15.75" x14ac:dyDescent="0.25">
      <c r="C3" s="2"/>
      <c r="D3" s="2"/>
      <c r="E3" s="2"/>
      <c r="F3" s="2"/>
      <c r="G3" s="24"/>
      <c r="H3" s="24"/>
      <c r="I3" s="24"/>
      <c r="J3" s="24"/>
      <c r="K3" s="24"/>
      <c r="L3" s="24"/>
    </row>
    <row r="4" spans="3:13" ht="15.75" x14ac:dyDescent="0.25">
      <c r="C4" s="28" t="s">
        <v>112</v>
      </c>
      <c r="D4" s="28"/>
      <c r="E4" s="28"/>
      <c r="F4" s="28"/>
      <c r="G4" s="24"/>
      <c r="H4" s="24"/>
      <c r="I4" s="32" t="s">
        <v>103</v>
      </c>
      <c r="J4" s="32"/>
      <c r="K4" s="32"/>
      <c r="L4" s="32"/>
    </row>
    <row r="5" spans="3:13" ht="15" customHeight="1" x14ac:dyDescent="0.25">
      <c r="C5" s="29" t="s">
        <v>101</v>
      </c>
      <c r="D5" s="30" t="s">
        <v>105</v>
      </c>
      <c r="E5" s="30" t="s">
        <v>106</v>
      </c>
      <c r="F5" s="30" t="s">
        <v>107</v>
      </c>
      <c r="G5" s="2"/>
      <c r="H5" s="2"/>
      <c r="I5" s="31" t="s">
        <v>91</v>
      </c>
      <c r="J5" s="30" t="s">
        <v>105</v>
      </c>
      <c r="K5" s="30" t="s">
        <v>106</v>
      </c>
      <c r="L5" s="30" t="s">
        <v>107</v>
      </c>
    </row>
    <row r="6" spans="3:13" ht="18.75" x14ac:dyDescent="0.25">
      <c r="C6" s="34" t="s">
        <v>118</v>
      </c>
      <c r="D6" s="34" t="s">
        <v>119</v>
      </c>
      <c r="E6" s="34" t="s">
        <v>120</v>
      </c>
      <c r="F6" s="34" t="s">
        <v>121</v>
      </c>
      <c r="G6" s="2"/>
      <c r="H6" s="2"/>
      <c r="I6" s="31"/>
      <c r="J6" s="33" t="s">
        <v>115</v>
      </c>
      <c r="K6" s="33" t="s">
        <v>116</v>
      </c>
      <c r="L6" s="33" t="s">
        <v>117</v>
      </c>
    </row>
    <row r="7" spans="3:13" ht="15.75" x14ac:dyDescent="0.25">
      <c r="C7" s="35" t="s">
        <v>19</v>
      </c>
      <c r="D7" s="35" t="s">
        <v>5</v>
      </c>
      <c r="E7" s="35" t="s">
        <v>5</v>
      </c>
      <c r="F7" s="35" t="s">
        <v>10</v>
      </c>
      <c r="G7" s="2"/>
      <c r="H7" s="2"/>
      <c r="I7" s="36" t="s">
        <v>92</v>
      </c>
      <c r="J7" s="35" t="s">
        <v>5</v>
      </c>
      <c r="K7" s="35" t="s">
        <v>6</v>
      </c>
      <c r="L7" s="35" t="s">
        <v>100</v>
      </c>
    </row>
    <row r="8" spans="3:13" x14ac:dyDescent="0.25">
      <c r="C8" s="25" t="s">
        <v>108</v>
      </c>
      <c r="D8" s="24"/>
      <c r="E8" s="24"/>
      <c r="F8" s="24"/>
      <c r="G8" s="24"/>
      <c r="H8" s="24"/>
      <c r="I8" s="25" t="s">
        <v>108</v>
      </c>
      <c r="J8" s="24"/>
      <c r="K8" s="24"/>
      <c r="L8" s="24"/>
    </row>
    <row r="9" spans="3:13" x14ac:dyDescent="0.25">
      <c r="C9" s="25" t="s">
        <v>109</v>
      </c>
      <c r="D9" s="24"/>
      <c r="E9" s="24"/>
      <c r="F9" s="24"/>
      <c r="G9" s="24"/>
      <c r="H9" s="24"/>
      <c r="I9" s="25" t="s">
        <v>109</v>
      </c>
      <c r="J9" s="24"/>
      <c r="K9" s="24"/>
      <c r="L9" s="24"/>
    </row>
    <row r="10" spans="3:13" x14ac:dyDescent="0.25"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3:13" x14ac:dyDescent="0.25">
      <c r="C11" s="26"/>
      <c r="D11" s="26"/>
      <c r="E11" s="26"/>
      <c r="F11" s="26"/>
      <c r="G11" s="24"/>
      <c r="H11" s="24"/>
      <c r="I11" s="26"/>
      <c r="J11" s="26"/>
      <c r="K11" s="26"/>
      <c r="L11" s="26"/>
    </row>
    <row r="12" spans="3:13" ht="15.75" x14ac:dyDescent="0.25">
      <c r="C12" s="31" t="s">
        <v>102</v>
      </c>
      <c r="D12" s="31"/>
      <c r="E12" s="31"/>
      <c r="F12" s="31"/>
      <c r="G12" s="24"/>
      <c r="H12" s="24"/>
      <c r="I12" s="31" t="s">
        <v>102</v>
      </c>
      <c r="J12" s="31"/>
      <c r="K12" s="31"/>
      <c r="L12" s="31"/>
    </row>
    <row r="13" spans="3:13" ht="18.75" x14ac:dyDescent="0.25">
      <c r="C13" s="30" t="s">
        <v>53</v>
      </c>
      <c r="D13" s="30" t="s">
        <v>55</v>
      </c>
      <c r="E13" s="30" t="s">
        <v>113</v>
      </c>
      <c r="F13" s="30" t="s">
        <v>114</v>
      </c>
      <c r="G13" s="24"/>
      <c r="H13" s="24"/>
      <c r="I13" s="30" t="s">
        <v>53</v>
      </c>
      <c r="J13" s="30" t="s">
        <v>55</v>
      </c>
      <c r="K13" s="30" t="s">
        <v>113</v>
      </c>
      <c r="L13" s="30" t="s">
        <v>114</v>
      </c>
    </row>
    <row r="14" spans="3:13" ht="18" x14ac:dyDescent="0.25">
      <c r="C14" s="37" t="s">
        <v>122</v>
      </c>
      <c r="D14" s="37">
        <f>IF(AND($C$7="&lt; 20",D7="&lt; 25"),180,IF(AND($C$7="&lt; 20",D7="25 - 30"),140,IF(AND($C$7="&lt; 20",D7="&gt; 30"),120,IF(AND($C$7="20 - 30",D7="&lt; 25"),200,IF(AND($C$7="20 - 30",D7="25 - 30"),160,IF(AND($C$7="20 - 30",D7="&gt; 30"),140,IF(AND($C$7="30 - 40",D7="&lt; 25"),240,IF(AND($C$7="30 - 40",D7="25 - 30"),200,IF(AND($C$7="30 - 40",D7="&gt; 30"),160,IF(AND($C$7="40 - 50",D7="&lt; 25"),260,IF(AND($C$7="40 - 50",D7="25 - 30"),220,IF(AND($C$7="40 - 50",D7="&gt; 30"),180,IF(AND($C$7="50 - 60",D7="&lt; 25"),300,IF(AND($C$7="50 - 60",D7="25 - 30"),240,IF(AND($C$7="50 - 60",D7="&gt; 30"),200,IF(AND($C$7="60 - 70",D7="&lt; 25"),350,IF(AND($C$7="60 - 70",D7="25 - 30"),260,IF(AND($C$7="60 - 70",D7="&gt; 30"),220,IF(AND($C$7="70 - 80",D7="&lt; 25"),400,IF(AND($C$7="70 - 80",D7="25 - 30"),280,IF(AND($C$7="70 - 80",D7="&gt; 30"),240,IF(AND($C$7="&gt;80",D7="&lt; 25"),450,IF(AND($C$7="&gt;80",D7="25 - 30"),350,IF(AND($C$7="&gt;80",D7="&gt; 30"),240,))))))))))))))))))))))))</f>
        <v>200</v>
      </c>
      <c r="E14" s="37">
        <f>IF(AND($C$7="&lt; 20",E7="&lt; 15"),20,IF(AND($C$7="&lt; 20",E7="15 - 30"),20,IF(AND($C$7="&lt; 20",E7="&gt; 30"),20,IF(AND($C$7="20 - 30",E7="&lt; 15"),40,IF(AND($C$7="20 - 30",E7="15 - 30"),20,IF(AND($C$7="20 - 30",E7="&gt; 30"),20,IF(AND($C$7="30 - 40",E7="&lt; 15"),60,IF(AND($C$7="30 - 40",E7="15 - 30"),40,IF(AND($C$7="30 - 40",E7="&gt; 30"),20,IF(AND($C$7="40 - 50",E7="&lt; 15"),80,IF(AND($C$7="40 - 50",E7="15 - 30"),60,IF(AND($C$7="40 - 50",E7="&gt; 30"),40,IF(AND($C$7="50 - 60",E7="&lt; 15"),80,IF(AND($C$7="50 - 60",E7="15 - 30"),60,IF(AND($C$7="50 - 60",E7="&gt; 30"),40,IF(AND($C$7="60 - 70",E7="&lt; 15"),100,IF(AND($C$7="60 - 70",E7="15 - 30"),80,IF(AND($C$7="60 - 70",E7="&gt; 30"),60,IF(AND($C$7="70 - 80",E7="&lt; 15"),120,IF(AND($C$7="70 - 80",E7="15 - 30"),80,IF(AND($C$7="70 - 80",E7="&gt; 30"),60,IF(AND($C$7="&gt;80",E7="&lt; 15"),140,IF(AND($C$7="&gt;80",E7="15 - 30"),100,IF(AND($C$7="&gt;80",E7="&gt; 30"),60,))))))))))))))))))))))))</f>
        <v>40</v>
      </c>
      <c r="F14" s="37">
        <f>IF(AND($C$7="&lt; 20",F7="&lt; 1,5"),120,IF(AND($C$7="&lt; 20",F7="1,5 - 3,0"),100,IF(AND($C$7="&lt; 20",F7="&gt; 3,0"),80,IF(AND($C$7="20 - 30",F7="&lt; 1,5"),140,IF(AND($C$7="20 - 30",F7="1,5 - 3,0"),120,IF(AND($C$7="20 - 30",F7="&gt; 3,0"),100,IF(AND($C$7="30 - 40",F7="&lt; 1,5"),160,IF(AND($C$7="30 - 40",F7="1,5 - 3,0"),140,IF(AND($C$7="30 - 40",F7="&gt; 3,0"),120,IF(AND($C$7="40 - 50",F7="&lt; 1,5"),220,IF(AND($C$7="40 - 50",F7="1,5 - 3,0"),180,IF(AND($C$7="40 - 50",F7="&gt; 3,0"),140,IF(AND($C$7="50 - 60",F7="&lt; 1,5"),260,IF(AND($C$7="50 - 60",F7="1,5 - 3,0"),220,IF(AND($C$7="50 - 60",F7="&gt; 3,0"),180,IF(AND($C$7="60 - 70",F7="&lt; 1,5"),300,IF(AND($C$7="60 - 70",F7="1,5 - 3,0"),260,IF(AND($C$7="60 - 70",F7="&gt; 3,0"),220,IF(AND($C$7="70 - 80",F7="&lt; 1,5"),360,IF(AND($C$7="70 - 80",F7="1,5 - 3,0"),300,IF(AND($C$7="70 - 80",F7="&gt; 3,0"),260,IF(AND($C$7="&gt;80",F7="&lt; 1,5"),400,IF(AND($C$7="&gt;80",F7="1,5 - 3,0"),340,IF(AND($C$7="&gt;80",F7="&gt; 3,0"),300,))))))))))))))))))))))))</f>
        <v>180</v>
      </c>
      <c r="G14" s="2"/>
      <c r="H14" s="2"/>
      <c r="I14" s="37" t="s">
        <v>122</v>
      </c>
      <c r="J14" s="37">
        <f>IF($I$7="1º",90, IF($I$7="2º",140,IF($I$7="3º",160)))</f>
        <v>90</v>
      </c>
      <c r="K14" s="37">
        <f>IF(AND($I$7="1º",K7="15 - 30"),20,IF(AND($I$7="1º",K7="&gt; 30"),0,IF(AND($I$7="1º",K7="&lt; 15"),30,IF(AND($I$7="2º",K7="15 - 30"),40,IF(AND($I$7="2º",K7="&gt; 30"),20,IF(AND($I$7="2º",K7="&lt; 15"),60,IF(AND($I$7="3º",K7="15 - 30"),60,IF(AND($I$7="3º",K7="&gt; 30"),40,IF(AND($I$7="3º",K7="&lt; 15"),90,)))))))))</f>
        <v>30</v>
      </c>
      <c r="L14" s="37">
        <f>IF(AND($I$7="1º",L7="1,5 - 3,0"),20,IF(AND($I$7="1º",L7="&gt; 3,0"),0,IF(AND($I$7="1º",L7="&lt; 1,5"),30,IF(AND($I$7="2º",L7="1,5 - 3,0"),60,IF(AND($I$7="2º",L7="&gt; 3,0"),30,IF(AND($I$7="2º",L7="&lt; 1,5"),90,IF(AND($I$7="3º",L7="1,5 - 3,0"),90,IF(AND($I$7="3º",L7="&gt; 3,0"),60,IF(AND($I$7="3º",L7="&lt; 1,5"),120,)))))))))</f>
        <v>20</v>
      </c>
    </row>
  </sheetData>
  <sheetProtection selectLockedCells="1"/>
  <mergeCells count="6">
    <mergeCell ref="C1:L1"/>
    <mergeCell ref="C12:F12"/>
    <mergeCell ref="C4:F4"/>
    <mergeCell ref="I4:L4"/>
    <mergeCell ref="I12:L12"/>
    <mergeCell ref="I5:I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Dados!$D$2:$D$4</xm:f>
          </x14:formula1>
          <xm:sqref>F7 L7</xm:sqref>
        </x14:dataValidation>
        <x14:dataValidation type="list" allowBlank="1" showInputMessage="1" showErrorMessage="1" xr:uid="{00000000-0002-0000-0100-000001000000}">
          <x14:formula1>
            <xm:f>Dados!$C$2:$C$4</xm:f>
          </x14:formula1>
          <xm:sqref>E7 K7</xm:sqref>
        </x14:dataValidation>
        <x14:dataValidation type="list" allowBlank="1" showInputMessage="1" showErrorMessage="1" xr:uid="{00000000-0002-0000-0100-000002000000}">
          <x14:formula1>
            <xm:f>Dados!$B$2:$B$4</xm:f>
          </x14:formula1>
          <xm:sqref>D7 J7</xm:sqref>
        </x14:dataValidation>
        <x14:dataValidation type="list" allowBlank="1" showInputMessage="1" showErrorMessage="1" xr:uid="{00000000-0002-0000-0100-000003000000}">
          <x14:formula1>
            <xm:f>Dados!$A$2:$A$9</xm:f>
          </x14:formula1>
          <xm:sqref>C7</xm:sqref>
        </x14:dataValidation>
        <x14:dataValidation type="list" allowBlank="1" showInputMessage="1" showErrorMessage="1" xr:uid="{00000000-0002-0000-0100-000004000000}">
          <x14:formula1>
            <xm:f>'Tabela da recomendação'!$C$7:$C$9</xm:f>
          </x14:formula1>
          <xm:sqref>I7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"/>
  <sheetViews>
    <sheetView workbookViewId="0">
      <selection activeCell="D18" sqref="D18"/>
    </sheetView>
  </sheetViews>
  <sheetFormatPr defaultRowHeight="15" x14ac:dyDescent="0.25"/>
  <sheetData>
    <row r="1" spans="1:4" x14ac:dyDescent="0.25">
      <c r="A1" t="s">
        <v>0</v>
      </c>
      <c r="B1" t="s">
        <v>97</v>
      </c>
      <c r="C1" t="s">
        <v>98</v>
      </c>
      <c r="D1" t="s">
        <v>99</v>
      </c>
    </row>
    <row r="2" spans="1:4" x14ac:dyDescent="0.25">
      <c r="A2" s="13" t="s">
        <v>11</v>
      </c>
      <c r="B2" s="13" t="s">
        <v>3</v>
      </c>
      <c r="C2" s="13" t="s">
        <v>6</v>
      </c>
      <c r="D2" s="13" t="s">
        <v>8</v>
      </c>
    </row>
    <row r="3" spans="1:4" x14ac:dyDescent="0.25">
      <c r="A3" s="13" t="s">
        <v>13</v>
      </c>
      <c r="B3" s="13" t="s">
        <v>4</v>
      </c>
      <c r="C3" s="13" t="s">
        <v>7</v>
      </c>
      <c r="D3" s="13" t="s">
        <v>100</v>
      </c>
    </row>
    <row r="4" spans="1:4" x14ac:dyDescent="0.25">
      <c r="A4" s="13" t="s">
        <v>15</v>
      </c>
      <c r="B4" s="13" t="s">
        <v>5</v>
      </c>
      <c r="C4" s="13" t="s">
        <v>5</v>
      </c>
      <c r="D4" s="13" t="s">
        <v>10</v>
      </c>
    </row>
    <row r="5" spans="1:4" x14ac:dyDescent="0.25">
      <c r="A5" s="13" t="s">
        <v>17</v>
      </c>
      <c r="B5" s="13"/>
      <c r="C5" s="13"/>
      <c r="D5" s="13"/>
    </row>
    <row r="6" spans="1:4" x14ac:dyDescent="0.25">
      <c r="A6" s="13" t="s">
        <v>19</v>
      </c>
      <c r="B6" s="13"/>
      <c r="C6" s="13"/>
      <c r="D6" s="13"/>
    </row>
    <row r="7" spans="1:4" x14ac:dyDescent="0.25">
      <c r="A7" s="13" t="s">
        <v>21</v>
      </c>
      <c r="B7" s="13"/>
      <c r="C7" s="13"/>
      <c r="D7" s="13"/>
    </row>
    <row r="8" spans="1:4" x14ac:dyDescent="0.25">
      <c r="A8" s="13" t="s">
        <v>23</v>
      </c>
      <c r="B8" s="13"/>
      <c r="C8" s="13"/>
      <c r="D8" s="13"/>
    </row>
    <row r="9" spans="1:4" x14ac:dyDescent="0.25">
      <c r="A9" s="13" t="s">
        <v>25</v>
      </c>
      <c r="B9" s="13"/>
      <c r="C9" s="13"/>
      <c r="D9" s="13"/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M15"/>
  <sheetViews>
    <sheetView showGridLines="0" workbookViewId="0">
      <selection activeCell="E24" sqref="E24"/>
    </sheetView>
  </sheetViews>
  <sheetFormatPr defaultRowHeight="15" x14ac:dyDescent="0.25"/>
  <cols>
    <col min="2" max="2" width="17.85546875" customWidth="1"/>
    <col min="3" max="3" width="23.28515625" customWidth="1"/>
    <col min="4" max="4" width="10.5703125" customWidth="1"/>
    <col min="5" max="5" width="9.5703125" customWidth="1"/>
    <col min="6" max="6" width="8.85546875" customWidth="1"/>
    <col min="7" max="7" width="7.85546875" bestFit="1" customWidth="1"/>
    <col min="8" max="8" width="9.28515625" customWidth="1"/>
    <col min="9" max="9" width="7.85546875" customWidth="1"/>
    <col min="10" max="10" width="9.28515625" customWidth="1"/>
    <col min="11" max="11" width="6.7109375" bestFit="1" customWidth="1"/>
  </cols>
  <sheetData>
    <row r="1" spans="3:13" ht="54.75" customHeight="1" x14ac:dyDescent="0.35">
      <c r="C1" s="39" t="s">
        <v>96</v>
      </c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3:13" ht="15" customHeight="1" x14ac:dyDescent="0.25"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3:13" ht="9.75" customHeight="1" x14ac:dyDescent="0.25">
      <c r="C3" s="6"/>
      <c r="D3" s="6"/>
      <c r="E3" s="6"/>
      <c r="F3" s="6"/>
      <c r="G3" s="6"/>
      <c r="H3" s="6"/>
      <c r="I3" s="6"/>
      <c r="J3" s="6"/>
      <c r="K3" s="6"/>
    </row>
    <row r="4" spans="3:13" ht="15.75" x14ac:dyDescent="0.25">
      <c r="C4" s="31" t="s">
        <v>32</v>
      </c>
      <c r="D4" s="30" t="s">
        <v>33</v>
      </c>
      <c r="E4" s="30" t="s">
        <v>34</v>
      </c>
      <c r="F4" s="30" t="s">
        <v>35</v>
      </c>
      <c r="G4" s="30" t="s">
        <v>36</v>
      </c>
      <c r="H4" s="30" t="s">
        <v>37</v>
      </c>
      <c r="I4" s="30" t="s">
        <v>38</v>
      </c>
      <c r="J4" s="30" t="s">
        <v>39</v>
      </c>
      <c r="K4" s="30" t="s">
        <v>40</v>
      </c>
    </row>
    <row r="5" spans="3:13" ht="19.5" x14ac:dyDescent="0.35">
      <c r="C5" s="31"/>
      <c r="D5" s="33" t="s">
        <v>116</v>
      </c>
      <c r="E5" s="40" t="s">
        <v>117</v>
      </c>
      <c r="F5" s="40"/>
      <c r="G5" s="40"/>
      <c r="H5" s="41" t="s">
        <v>116</v>
      </c>
      <c r="I5" s="41"/>
      <c r="J5" s="41"/>
      <c r="K5" s="41"/>
    </row>
    <row r="6" spans="3:13" ht="15.75" x14ac:dyDescent="0.25">
      <c r="C6" s="42" t="s">
        <v>27</v>
      </c>
      <c r="D6" s="9" t="s">
        <v>6</v>
      </c>
      <c r="E6" s="9" t="s">
        <v>8</v>
      </c>
      <c r="F6" s="9" t="s">
        <v>50</v>
      </c>
      <c r="G6" s="9" t="s">
        <v>49</v>
      </c>
      <c r="H6" s="9" t="s">
        <v>48</v>
      </c>
      <c r="I6" s="9" t="s">
        <v>43</v>
      </c>
      <c r="J6" s="9" t="s">
        <v>42</v>
      </c>
      <c r="K6" s="9" t="s">
        <v>42</v>
      </c>
    </row>
    <row r="7" spans="3:13" ht="15.75" x14ac:dyDescent="0.25">
      <c r="C7" s="43" t="s">
        <v>54</v>
      </c>
      <c r="D7" s="37" t="s">
        <v>30</v>
      </c>
      <c r="E7" s="37" t="s">
        <v>51</v>
      </c>
      <c r="F7" s="44" t="s">
        <v>29</v>
      </c>
      <c r="G7" s="37" t="s">
        <v>31</v>
      </c>
      <c r="H7" s="37" t="s">
        <v>47</v>
      </c>
      <c r="I7" s="37" t="s">
        <v>44</v>
      </c>
      <c r="J7" s="37" t="s">
        <v>41</v>
      </c>
      <c r="K7" s="37" t="s">
        <v>41</v>
      </c>
    </row>
    <row r="8" spans="3:13" ht="15.75" x14ac:dyDescent="0.25">
      <c r="C8" s="42" t="s">
        <v>28</v>
      </c>
      <c r="D8" s="9" t="s">
        <v>87</v>
      </c>
      <c r="E8" s="9" t="s">
        <v>52</v>
      </c>
      <c r="F8" s="9" t="s">
        <v>86</v>
      </c>
      <c r="G8" s="9" t="s">
        <v>85</v>
      </c>
      <c r="H8" s="9" t="s">
        <v>46</v>
      </c>
      <c r="I8" s="9" t="s">
        <v>45</v>
      </c>
      <c r="J8" s="9" t="s">
        <v>88</v>
      </c>
      <c r="K8" s="9" t="s">
        <v>88</v>
      </c>
    </row>
    <row r="9" spans="3:13" ht="15.75" x14ac:dyDescent="0.25">
      <c r="C9" s="4"/>
      <c r="D9" s="4"/>
      <c r="E9" s="4"/>
      <c r="F9" s="4"/>
      <c r="G9" s="4"/>
    </row>
    <row r="10" spans="3:13" ht="15.75" x14ac:dyDescent="0.25">
      <c r="C10" s="4"/>
      <c r="D10" s="4"/>
      <c r="E10" s="4"/>
      <c r="F10" s="4"/>
      <c r="G10" s="4"/>
    </row>
    <row r="11" spans="3:13" x14ac:dyDescent="0.25">
      <c r="C11" s="22"/>
    </row>
    <row r="12" spans="3:13" x14ac:dyDescent="0.25">
      <c r="C12" s="22"/>
    </row>
    <row r="13" spans="3:13" ht="15.75" x14ac:dyDescent="0.25">
      <c r="C13" s="5"/>
    </row>
    <row r="14" spans="3:13" ht="15.75" x14ac:dyDescent="0.25">
      <c r="C14" s="5"/>
    </row>
    <row r="15" spans="3:13" ht="15.75" x14ac:dyDescent="0.25">
      <c r="C15" s="5"/>
    </row>
  </sheetData>
  <sheetProtection selectLockedCells="1"/>
  <mergeCells count="4">
    <mergeCell ref="C4:C5"/>
    <mergeCell ref="C11:C12"/>
    <mergeCell ref="H5:K5"/>
    <mergeCell ref="E5:G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G17"/>
  <sheetViews>
    <sheetView showGridLines="0" workbookViewId="0">
      <selection activeCell="G9" sqref="G9"/>
    </sheetView>
  </sheetViews>
  <sheetFormatPr defaultRowHeight="15" x14ac:dyDescent="0.25"/>
  <cols>
    <col min="2" max="2" width="17.85546875" customWidth="1"/>
    <col min="3" max="6" width="15.7109375" customWidth="1"/>
  </cols>
  <sheetData>
    <row r="1" spans="3:7" ht="51.75" customHeight="1" x14ac:dyDescent="0.35">
      <c r="C1" s="39" t="s">
        <v>111</v>
      </c>
      <c r="D1" s="16"/>
      <c r="E1" s="16"/>
      <c r="F1" s="16"/>
    </row>
    <row r="2" spans="3:7" ht="26.25" customHeight="1" x14ac:dyDescent="0.25">
      <c r="C2" s="2"/>
      <c r="D2" s="2"/>
      <c r="E2" s="2"/>
      <c r="F2" s="2"/>
    </row>
    <row r="3" spans="3:7" ht="15.75" x14ac:dyDescent="0.25">
      <c r="C3" s="45" t="s">
        <v>53</v>
      </c>
      <c r="D3" s="45" t="s">
        <v>27</v>
      </c>
      <c r="E3" s="45" t="s">
        <v>54</v>
      </c>
      <c r="F3" s="45" t="s">
        <v>28</v>
      </c>
    </row>
    <row r="4" spans="3:7" ht="18" x14ac:dyDescent="0.25">
      <c r="C4" s="46" t="s">
        <v>123</v>
      </c>
      <c r="D4" s="46"/>
      <c r="E4" s="46"/>
      <c r="F4" s="46"/>
    </row>
    <row r="5" spans="3:7" ht="15.75" x14ac:dyDescent="0.25">
      <c r="C5" s="47" t="s">
        <v>55</v>
      </c>
      <c r="D5" s="48" t="s">
        <v>3</v>
      </c>
      <c r="E5" s="49" t="s">
        <v>74</v>
      </c>
      <c r="F5" s="48" t="s">
        <v>5</v>
      </c>
    </row>
    <row r="6" spans="3:7" ht="15.75" x14ac:dyDescent="0.25">
      <c r="C6" s="50" t="s">
        <v>56</v>
      </c>
      <c r="D6" s="51" t="s">
        <v>61</v>
      </c>
      <c r="E6" s="49" t="s">
        <v>75</v>
      </c>
      <c r="F6" s="51" t="s">
        <v>66</v>
      </c>
    </row>
    <row r="7" spans="3:7" ht="15.75" x14ac:dyDescent="0.25">
      <c r="C7" s="47" t="s">
        <v>34</v>
      </c>
      <c r="D7" s="48" t="s">
        <v>11</v>
      </c>
      <c r="E7" s="49" t="s">
        <v>76</v>
      </c>
      <c r="F7" s="48" t="s">
        <v>5</v>
      </c>
    </row>
    <row r="8" spans="3:7" ht="15.75" x14ac:dyDescent="0.25">
      <c r="C8" s="50" t="s">
        <v>57</v>
      </c>
      <c r="D8" s="51" t="s">
        <v>62</v>
      </c>
      <c r="E8" s="52" t="s">
        <v>77</v>
      </c>
      <c r="F8" s="51" t="s">
        <v>67</v>
      </c>
    </row>
    <row r="9" spans="3:7" ht="15.75" x14ac:dyDescent="0.25">
      <c r="C9" s="47" t="s">
        <v>35</v>
      </c>
      <c r="D9" s="48" t="s">
        <v>63</v>
      </c>
      <c r="E9" s="49" t="s">
        <v>78</v>
      </c>
      <c r="F9" s="48" t="s">
        <v>68</v>
      </c>
    </row>
    <row r="10" spans="3:7" ht="15.75" x14ac:dyDescent="0.25">
      <c r="C10" s="50" t="s">
        <v>58</v>
      </c>
      <c r="D10" s="51" t="s">
        <v>8</v>
      </c>
      <c r="E10" s="49" t="s">
        <v>79</v>
      </c>
      <c r="F10" s="51" t="s">
        <v>66</v>
      </c>
    </row>
    <row r="11" spans="3:7" ht="18" x14ac:dyDescent="0.25">
      <c r="C11" s="46" t="s">
        <v>124</v>
      </c>
      <c r="D11" s="46"/>
      <c r="E11" s="46"/>
      <c r="F11" s="46"/>
      <c r="G11" s="1"/>
    </row>
    <row r="12" spans="3:7" ht="15.75" x14ac:dyDescent="0.25">
      <c r="C12" s="50" t="s">
        <v>37</v>
      </c>
      <c r="D12" s="51" t="s">
        <v>64</v>
      </c>
      <c r="E12" s="49" t="s">
        <v>80</v>
      </c>
      <c r="F12" s="51" t="s">
        <v>69</v>
      </c>
    </row>
    <row r="13" spans="3:7" ht="15.75" x14ac:dyDescent="0.25">
      <c r="C13" s="47" t="s">
        <v>38</v>
      </c>
      <c r="D13" s="48" t="s">
        <v>62</v>
      </c>
      <c r="E13" s="52" t="s">
        <v>84</v>
      </c>
      <c r="F13" s="48" t="s">
        <v>70</v>
      </c>
    </row>
    <row r="14" spans="3:7" ht="15.75" x14ac:dyDescent="0.25">
      <c r="C14" s="50" t="s">
        <v>59</v>
      </c>
      <c r="D14" s="51" t="s">
        <v>49</v>
      </c>
      <c r="E14" s="49" t="s">
        <v>81</v>
      </c>
      <c r="F14" s="51" t="s">
        <v>71</v>
      </c>
    </row>
    <row r="15" spans="3:7" ht="15.75" x14ac:dyDescent="0.25">
      <c r="C15" s="47" t="s">
        <v>39</v>
      </c>
      <c r="D15" s="48" t="s">
        <v>49</v>
      </c>
      <c r="E15" s="49" t="s">
        <v>81</v>
      </c>
      <c r="F15" s="48" t="s">
        <v>71</v>
      </c>
    </row>
    <row r="16" spans="3:7" ht="15.75" x14ac:dyDescent="0.25">
      <c r="C16" s="50" t="s">
        <v>40</v>
      </c>
      <c r="D16" s="51" t="s">
        <v>11</v>
      </c>
      <c r="E16" s="49" t="s">
        <v>82</v>
      </c>
      <c r="F16" s="51" t="s">
        <v>72</v>
      </c>
    </row>
    <row r="17" spans="3:6" ht="15.75" x14ac:dyDescent="0.25">
      <c r="C17" s="47" t="s">
        <v>60</v>
      </c>
      <c r="D17" s="48" t="s">
        <v>65</v>
      </c>
      <c r="E17" s="49" t="s">
        <v>83</v>
      </c>
      <c r="F17" s="48" t="s">
        <v>73</v>
      </c>
    </row>
  </sheetData>
  <sheetProtection selectLockedCells="1"/>
  <mergeCells count="2">
    <mergeCell ref="C4:F4"/>
    <mergeCell ref="C11:F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U39"/>
  <sheetViews>
    <sheetView showGridLines="0" zoomScaleNormal="100" workbookViewId="0">
      <selection activeCell="R19" sqref="R19"/>
    </sheetView>
  </sheetViews>
  <sheetFormatPr defaultRowHeight="15" x14ac:dyDescent="0.25"/>
  <cols>
    <col min="2" max="2" width="17.7109375" customWidth="1"/>
    <col min="3" max="3" width="13.28515625" bestFit="1" customWidth="1"/>
    <col min="4" max="4" width="13.5703125" bestFit="1" customWidth="1"/>
    <col min="5" max="5" width="11.140625" bestFit="1" customWidth="1"/>
  </cols>
  <sheetData>
    <row r="1" spans="3:21" ht="51.75" customHeight="1" x14ac:dyDescent="0.35">
      <c r="C1" s="38" t="s">
        <v>95</v>
      </c>
      <c r="D1" s="38"/>
      <c r="E1" s="38"/>
      <c r="F1" s="38"/>
      <c r="G1" s="38"/>
      <c r="H1" s="38"/>
      <c r="I1" s="38"/>
      <c r="J1" s="38"/>
      <c r="K1" s="38"/>
      <c r="L1" s="38"/>
      <c r="M1" s="38"/>
      <c r="O1" s="23"/>
      <c r="P1" s="23"/>
      <c r="Q1" s="23"/>
      <c r="R1" s="23"/>
      <c r="S1" s="23"/>
      <c r="T1" s="23"/>
      <c r="U1" s="23"/>
    </row>
    <row r="2" spans="3:21" ht="29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3"/>
      <c r="P2" s="23"/>
      <c r="Q2" s="23"/>
      <c r="R2" s="23"/>
      <c r="S2" s="23"/>
      <c r="T2" s="23"/>
      <c r="U2" s="23"/>
    </row>
    <row r="3" spans="3:21" ht="18.75" x14ac:dyDescent="0.3">
      <c r="C3" s="53" t="s">
        <v>90</v>
      </c>
      <c r="D3" s="53"/>
      <c r="E3" s="53"/>
      <c r="F3" s="53"/>
      <c r="G3" s="53"/>
      <c r="H3" s="53"/>
      <c r="I3" s="53"/>
      <c r="J3" s="53"/>
      <c r="K3" s="3"/>
      <c r="L3" s="2"/>
      <c r="M3" s="2"/>
      <c r="O3" s="23"/>
      <c r="P3" s="23"/>
      <c r="Q3" s="23"/>
      <c r="R3" s="23"/>
      <c r="S3" s="23"/>
      <c r="T3" s="23"/>
      <c r="U3" s="23"/>
    </row>
    <row r="4" spans="3:21" ht="15.75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3:21" ht="19.5" x14ac:dyDescent="0.35">
      <c r="C5" s="31" t="s">
        <v>91</v>
      </c>
      <c r="D5" s="31" t="s">
        <v>55</v>
      </c>
      <c r="E5" s="32" t="s">
        <v>125</v>
      </c>
      <c r="F5" s="32"/>
      <c r="G5" s="32"/>
      <c r="H5" s="32" t="s">
        <v>126</v>
      </c>
      <c r="I5" s="32"/>
      <c r="J5" s="32"/>
      <c r="K5" s="2"/>
      <c r="L5" s="2"/>
      <c r="M5" s="2"/>
    </row>
    <row r="6" spans="3:21" ht="15.75" x14ac:dyDescent="0.25">
      <c r="C6" s="31"/>
      <c r="D6" s="31"/>
      <c r="E6" s="45" t="s">
        <v>6</v>
      </c>
      <c r="F6" s="45" t="s">
        <v>7</v>
      </c>
      <c r="G6" s="45" t="s">
        <v>5</v>
      </c>
      <c r="H6" s="45" t="s">
        <v>8</v>
      </c>
      <c r="I6" s="45" t="s">
        <v>9</v>
      </c>
      <c r="J6" s="45" t="s">
        <v>10</v>
      </c>
      <c r="K6" s="2"/>
      <c r="L6" s="2"/>
      <c r="M6" s="2"/>
    </row>
    <row r="7" spans="3:21" ht="15.75" x14ac:dyDescent="0.25">
      <c r="C7" s="54" t="s">
        <v>92</v>
      </c>
      <c r="D7" s="48">
        <v>90</v>
      </c>
      <c r="E7" s="48">
        <v>30</v>
      </c>
      <c r="F7" s="48">
        <v>20</v>
      </c>
      <c r="G7" s="48">
        <v>0</v>
      </c>
      <c r="H7" s="48">
        <v>30</v>
      </c>
      <c r="I7" s="48">
        <v>20</v>
      </c>
      <c r="J7" s="48">
        <v>0</v>
      </c>
      <c r="K7" s="2"/>
      <c r="L7" s="2"/>
      <c r="M7" s="2"/>
    </row>
    <row r="8" spans="3:21" ht="15.75" x14ac:dyDescent="0.25">
      <c r="C8" s="55" t="s">
        <v>93</v>
      </c>
      <c r="D8" s="51">
        <v>140</v>
      </c>
      <c r="E8" s="51">
        <v>60</v>
      </c>
      <c r="F8" s="56">
        <v>40</v>
      </c>
      <c r="G8" s="51">
        <v>20</v>
      </c>
      <c r="H8" s="51">
        <v>90</v>
      </c>
      <c r="I8" s="56">
        <v>60</v>
      </c>
      <c r="J8" s="51">
        <v>30</v>
      </c>
      <c r="K8" s="2"/>
      <c r="L8" s="2"/>
      <c r="M8" s="2"/>
    </row>
    <row r="9" spans="3:21" ht="15.75" x14ac:dyDescent="0.25">
      <c r="C9" s="54" t="s">
        <v>94</v>
      </c>
      <c r="D9" s="48">
        <v>160</v>
      </c>
      <c r="E9" s="48">
        <v>90</v>
      </c>
      <c r="F9" s="48">
        <v>60</v>
      </c>
      <c r="G9" s="48">
        <v>40</v>
      </c>
      <c r="H9" s="48">
        <v>120</v>
      </c>
      <c r="I9" s="48">
        <v>90</v>
      </c>
      <c r="J9" s="48">
        <v>60</v>
      </c>
      <c r="K9" s="2"/>
      <c r="L9" s="2"/>
      <c r="M9" s="2"/>
    </row>
    <row r="10" spans="3:21" ht="35.2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3:21" ht="18.75" x14ac:dyDescent="0.3">
      <c r="C11" s="53" t="s">
        <v>89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</row>
    <row r="12" spans="3:21" ht="15.75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3:21" ht="15.75" x14ac:dyDescent="0.25">
      <c r="C13" s="31" t="s">
        <v>0</v>
      </c>
      <c r="D13" s="31"/>
      <c r="E13" s="32" t="s">
        <v>1</v>
      </c>
      <c r="F13" s="32"/>
      <c r="G13" s="32"/>
      <c r="H13" s="32" t="s">
        <v>2</v>
      </c>
      <c r="I13" s="32"/>
      <c r="J13" s="32"/>
      <c r="K13" s="32"/>
      <c r="L13" s="32"/>
      <c r="M13" s="32"/>
    </row>
    <row r="14" spans="3:21" ht="19.5" x14ac:dyDescent="0.35">
      <c r="C14" s="31"/>
      <c r="D14" s="31"/>
      <c r="E14" s="32" t="s">
        <v>127</v>
      </c>
      <c r="F14" s="32"/>
      <c r="G14" s="32"/>
      <c r="H14" s="32" t="s">
        <v>125</v>
      </c>
      <c r="I14" s="32"/>
      <c r="J14" s="32"/>
      <c r="K14" s="32" t="s">
        <v>126</v>
      </c>
      <c r="L14" s="32"/>
      <c r="M14" s="32"/>
    </row>
    <row r="15" spans="3:21" ht="18" x14ac:dyDescent="0.25">
      <c r="C15" s="45" t="s">
        <v>128</v>
      </c>
      <c r="D15" s="30" t="s">
        <v>129</v>
      </c>
      <c r="E15" s="45" t="s">
        <v>3</v>
      </c>
      <c r="F15" s="45" t="s">
        <v>4</v>
      </c>
      <c r="G15" s="45" t="s">
        <v>5</v>
      </c>
      <c r="H15" s="45" t="s">
        <v>6</v>
      </c>
      <c r="I15" s="45" t="s">
        <v>7</v>
      </c>
      <c r="J15" s="45" t="s">
        <v>5</v>
      </c>
      <c r="K15" s="45" t="s">
        <v>8</v>
      </c>
      <c r="L15" s="45" t="s">
        <v>9</v>
      </c>
      <c r="M15" s="45" t="s">
        <v>10</v>
      </c>
    </row>
    <row r="16" spans="3:21" ht="15.75" x14ac:dyDescent="0.25">
      <c r="C16" s="51" t="s">
        <v>11</v>
      </c>
      <c r="D16" s="9" t="s">
        <v>12</v>
      </c>
      <c r="E16" s="51">
        <v>180</v>
      </c>
      <c r="F16" s="56">
        <v>140</v>
      </c>
      <c r="G16" s="51">
        <v>120</v>
      </c>
      <c r="H16" s="51">
        <v>20</v>
      </c>
      <c r="I16" s="56">
        <v>20</v>
      </c>
      <c r="J16" s="51">
        <v>20</v>
      </c>
      <c r="K16" s="51">
        <v>120</v>
      </c>
      <c r="L16" s="56">
        <v>100</v>
      </c>
      <c r="M16" s="51">
        <v>80</v>
      </c>
    </row>
    <row r="17" spans="3:13" ht="15.75" x14ac:dyDescent="0.25">
      <c r="C17" s="48" t="s">
        <v>13</v>
      </c>
      <c r="D17" s="37" t="s">
        <v>14</v>
      </c>
      <c r="E17" s="48">
        <v>200</v>
      </c>
      <c r="F17" s="48">
        <v>160</v>
      </c>
      <c r="G17" s="48">
        <v>140</v>
      </c>
      <c r="H17" s="48">
        <v>40</v>
      </c>
      <c r="I17" s="48">
        <v>20</v>
      </c>
      <c r="J17" s="48">
        <v>20</v>
      </c>
      <c r="K17" s="48">
        <v>140</v>
      </c>
      <c r="L17" s="48">
        <v>120</v>
      </c>
      <c r="M17" s="48">
        <v>100</v>
      </c>
    </row>
    <row r="18" spans="3:13" ht="15.75" x14ac:dyDescent="0.25">
      <c r="C18" s="51" t="s">
        <v>15</v>
      </c>
      <c r="D18" s="9" t="s">
        <v>16</v>
      </c>
      <c r="E18" s="51">
        <v>240</v>
      </c>
      <c r="F18" s="56">
        <v>200</v>
      </c>
      <c r="G18" s="51">
        <v>160</v>
      </c>
      <c r="H18" s="51">
        <v>60</v>
      </c>
      <c r="I18" s="56">
        <v>40</v>
      </c>
      <c r="J18" s="51">
        <v>20</v>
      </c>
      <c r="K18" s="51">
        <v>160</v>
      </c>
      <c r="L18" s="56">
        <v>140</v>
      </c>
      <c r="M18" s="51">
        <v>120</v>
      </c>
    </row>
    <row r="19" spans="3:13" ht="15.75" x14ac:dyDescent="0.25">
      <c r="C19" s="48" t="s">
        <v>17</v>
      </c>
      <c r="D19" s="37" t="s">
        <v>18</v>
      </c>
      <c r="E19" s="48">
        <v>260</v>
      </c>
      <c r="F19" s="48">
        <v>220</v>
      </c>
      <c r="G19" s="48">
        <v>180</v>
      </c>
      <c r="H19" s="48">
        <v>80</v>
      </c>
      <c r="I19" s="48">
        <v>60</v>
      </c>
      <c r="J19" s="48">
        <v>40</v>
      </c>
      <c r="K19" s="48">
        <v>220</v>
      </c>
      <c r="L19" s="48">
        <v>180</v>
      </c>
      <c r="M19" s="48">
        <v>140</v>
      </c>
    </row>
    <row r="20" spans="3:13" ht="15.75" x14ac:dyDescent="0.25">
      <c r="C20" s="51" t="s">
        <v>19</v>
      </c>
      <c r="D20" s="9" t="s">
        <v>20</v>
      </c>
      <c r="E20" s="51">
        <v>300</v>
      </c>
      <c r="F20" s="56">
        <v>240</v>
      </c>
      <c r="G20" s="51">
        <v>200</v>
      </c>
      <c r="H20" s="51">
        <v>80</v>
      </c>
      <c r="I20" s="56">
        <v>60</v>
      </c>
      <c r="J20" s="51">
        <v>40</v>
      </c>
      <c r="K20" s="51">
        <v>260</v>
      </c>
      <c r="L20" s="56">
        <v>220</v>
      </c>
      <c r="M20" s="51">
        <v>180</v>
      </c>
    </row>
    <row r="21" spans="3:13" ht="15.75" x14ac:dyDescent="0.25">
      <c r="C21" s="48" t="s">
        <v>21</v>
      </c>
      <c r="D21" s="37" t="s">
        <v>22</v>
      </c>
      <c r="E21" s="48">
        <v>350</v>
      </c>
      <c r="F21" s="48">
        <v>260</v>
      </c>
      <c r="G21" s="48">
        <v>220</v>
      </c>
      <c r="H21" s="48">
        <v>100</v>
      </c>
      <c r="I21" s="48">
        <v>80</v>
      </c>
      <c r="J21" s="48">
        <v>60</v>
      </c>
      <c r="K21" s="48">
        <v>300</v>
      </c>
      <c r="L21" s="48">
        <v>260</v>
      </c>
      <c r="M21" s="48">
        <v>220</v>
      </c>
    </row>
    <row r="22" spans="3:13" ht="15.75" x14ac:dyDescent="0.25">
      <c r="C22" s="51" t="s">
        <v>23</v>
      </c>
      <c r="D22" s="9" t="s">
        <v>24</v>
      </c>
      <c r="E22" s="51">
        <v>400</v>
      </c>
      <c r="F22" s="56">
        <v>280</v>
      </c>
      <c r="G22" s="51">
        <v>240</v>
      </c>
      <c r="H22" s="51">
        <v>120</v>
      </c>
      <c r="I22" s="56">
        <v>80</v>
      </c>
      <c r="J22" s="51">
        <v>60</v>
      </c>
      <c r="K22" s="51">
        <v>360</v>
      </c>
      <c r="L22" s="56">
        <v>300</v>
      </c>
      <c r="M22" s="51">
        <v>260</v>
      </c>
    </row>
    <row r="23" spans="3:13" ht="15.75" x14ac:dyDescent="0.25">
      <c r="C23" s="48" t="s">
        <v>25</v>
      </c>
      <c r="D23" s="37" t="s">
        <v>26</v>
      </c>
      <c r="E23" s="48">
        <v>450</v>
      </c>
      <c r="F23" s="48">
        <v>350</v>
      </c>
      <c r="G23" s="48">
        <v>240</v>
      </c>
      <c r="H23" s="48">
        <v>140</v>
      </c>
      <c r="I23" s="48">
        <v>100</v>
      </c>
      <c r="J23" s="48">
        <v>60</v>
      </c>
      <c r="K23" s="48">
        <v>400</v>
      </c>
      <c r="L23" s="48">
        <v>340</v>
      </c>
      <c r="M23" s="48">
        <v>300</v>
      </c>
    </row>
    <row r="26" spans="3:13" ht="15" customHeight="1" x14ac:dyDescent="0.25">
      <c r="C26" s="12"/>
      <c r="D26" s="12"/>
      <c r="E26" s="12"/>
      <c r="F26" s="12"/>
      <c r="G26" s="12"/>
    </row>
    <row r="27" spans="3:13" ht="15" customHeight="1" x14ac:dyDescent="0.25">
      <c r="C27" s="12"/>
      <c r="D27" s="12"/>
      <c r="E27" s="12"/>
      <c r="F27" s="12"/>
      <c r="G27" s="12"/>
    </row>
    <row r="28" spans="3:13" ht="15" customHeight="1" x14ac:dyDescent="0.25">
      <c r="C28" s="12"/>
      <c r="D28" s="12"/>
      <c r="E28" s="12"/>
      <c r="F28" s="12"/>
      <c r="G28" s="12"/>
    </row>
    <row r="29" spans="3:13" x14ac:dyDescent="0.25">
      <c r="C29" s="10"/>
      <c r="D29" s="10"/>
      <c r="E29" s="10"/>
      <c r="F29" s="10"/>
      <c r="G29" s="10"/>
    </row>
    <row r="30" spans="3:13" ht="15.75" x14ac:dyDescent="0.25">
      <c r="C30" s="11"/>
      <c r="D30" s="8"/>
      <c r="E30" s="8"/>
      <c r="F30" s="10"/>
      <c r="G30" s="10"/>
    </row>
    <row r="31" spans="3:13" ht="15.75" x14ac:dyDescent="0.25">
      <c r="C31" s="11"/>
      <c r="D31" s="8"/>
      <c r="E31" s="8"/>
      <c r="F31" s="10"/>
      <c r="G31" s="10"/>
    </row>
    <row r="32" spans="3:13" ht="15.75" x14ac:dyDescent="0.25">
      <c r="C32" s="8"/>
      <c r="D32" s="8"/>
      <c r="E32" s="8"/>
      <c r="F32" s="10"/>
      <c r="G32" s="10"/>
    </row>
    <row r="33" spans="3:7" ht="15.75" x14ac:dyDescent="0.25">
      <c r="C33" s="7"/>
      <c r="D33" s="9"/>
      <c r="E33" s="9"/>
      <c r="F33" s="10"/>
      <c r="G33" s="10"/>
    </row>
    <row r="34" spans="3:7" ht="15.75" x14ac:dyDescent="0.25">
      <c r="C34" s="7"/>
      <c r="D34" s="9"/>
      <c r="E34" s="9"/>
      <c r="F34" s="10"/>
      <c r="G34" s="10"/>
    </row>
    <row r="35" spans="3:7" ht="15.75" x14ac:dyDescent="0.25">
      <c r="C35" s="7"/>
      <c r="D35" s="9"/>
      <c r="E35" s="9"/>
      <c r="F35" s="10"/>
      <c r="G35" s="10"/>
    </row>
    <row r="36" spans="3:7" ht="15.75" x14ac:dyDescent="0.25">
      <c r="C36" s="8"/>
      <c r="D36" s="8"/>
      <c r="E36" s="8"/>
      <c r="F36" s="10"/>
      <c r="G36" s="10"/>
    </row>
    <row r="37" spans="3:7" ht="15.75" x14ac:dyDescent="0.25">
      <c r="C37" s="7"/>
      <c r="D37" s="9"/>
      <c r="E37" s="9"/>
      <c r="F37" s="10"/>
      <c r="G37" s="10"/>
    </row>
    <row r="38" spans="3:7" ht="15.75" x14ac:dyDescent="0.25">
      <c r="C38" s="7"/>
      <c r="D38" s="9"/>
      <c r="E38" s="9"/>
      <c r="F38" s="10"/>
      <c r="G38" s="10"/>
    </row>
    <row r="39" spans="3:7" ht="15.75" x14ac:dyDescent="0.25">
      <c r="C39" s="7"/>
      <c r="D39" s="9"/>
      <c r="E39" s="9"/>
      <c r="F39" s="10"/>
      <c r="G39" s="10"/>
    </row>
  </sheetData>
  <sheetProtection selectLockedCells="1"/>
  <mergeCells count="14">
    <mergeCell ref="O1:U3"/>
    <mergeCell ref="C1:M1"/>
    <mergeCell ref="E5:G5"/>
    <mergeCell ref="H5:J5"/>
    <mergeCell ref="D5:D6"/>
    <mergeCell ref="C5:C6"/>
    <mergeCell ref="C3:J3"/>
    <mergeCell ref="C11:M11"/>
    <mergeCell ref="H13:M13"/>
    <mergeCell ref="K14:M14"/>
    <mergeCell ref="H14:J14"/>
    <mergeCell ref="E14:G14"/>
    <mergeCell ref="E13:G13"/>
    <mergeCell ref="C13:D14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M D A A B Q S w M E F A A C A A g A R K e I T U l X / j m n A A A A + A A A A B I A H A B D b 2 5 m a W c v U G F j a 2 F n Z S 5 4 b W w g o h g A K K A U A A A A A A A A A A A A A A A A A A A A A A A A A A A A h Y / R C o I w G I V f R X b v N l e G y O + E u k 2 I g u h 2 6 N K R T n G z + W 5 d 9 E i 9 Q k J Z 3 X V 5 D t + B 7 z x u d 0 j H p v a u s j e q 1 Q k K M E W e 1 H l b K F 0 m a L B n P 0 I p h 5 3 I L 6 K U 3 g R r E 4 9 G J a i y t o s J c c 5 h t 8 B t X x J G a U B O 2 f a Q V 7 I R v t L G C p 1 L 9 F k V / 1 e I w / E l w x l e L X H I o h C H E Q M y 1 5 A p / U X Y Z I w p k J 8 S N k N t h 1 7 y z v r r P Z A 5 A n m / 4 E 9 Q S w M E F A A C A A g A R K e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S n i E 3 5 F P k S 2 g A A A F k C A A A T A B w A R m 9 y b X V s Y X M v U 2 V j d G l v b j E u b S C i G A A o o B Q A A A A A A A A A A A A A A A A A A A A A A A A A A A D t U M F q w k A Q v Q f y D 8 N 6 S S A K L d 6 K B w l 6 E U R o o A f x M L o j L m 5 2 Z H Z S L C H / 3 r W e x N I v 6 F w G 3 p t 5 7 / E i H d R x g P f 7 f n n L s z y L J x S y M D K L o I I W w R J Y t B w N z M C T 5 h m k W X J Q S s D i e i A / q T s R C v r B c t 4 z n 4 u y 3 6 6 x p Z l p c E 8 e p 2 Y 3 b O v b R 9 B d d R c Y m c Z d G O Z e K b n w T T w d e 5 o 0 g i E e W d q a f d e G 5 u t C s f i x q / r e b I R t p + 7 T p U h k K t B E g 9 J V h w p 6 s 4 Y x H N k 7 l C d q k y i h 6 A I + U S t 4 g I Y y z 1 z 4 P e X f D U H x W v 6 3 l F r 6 B l B L A Q I t A B Q A A g A I A E S n i E 1 J V / 4 5 p w A A A P g A A A A S A A A A A A A A A A A A A A A A A A A A A A B D b 2 5 m a W c v U G F j a 2 F n Z S 5 4 b W x Q S w E C L Q A U A A I A C A B E p 4 h N D 8 r p q 6 Q A A A D p A A A A E w A A A A A A A A A A A A A A A A D z A A A A W 0 N v b n R l b n R f V H l w Z X N d L n h t b F B L A Q I t A B Q A A g A I A E S n i E 3 5 F P k S 2 g A A A F k C A A A T A A A A A A A A A A A A A A A A A O Q B A A B G b 3 J t d W x h c y 9 T Z W N 0 a W 9 u M S 5 t U E s F B g A A A A A D A A M A w g A A A A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Y S A A A A A A A A p B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u d H J h Z G E l M j B k Z S U y M G R h Z G 9 z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H D p 8 O j b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w O F Q x O T o x M D o w O S 4 1 O T I 1 N z g 1 W i I g L z 4 8 R W 5 0 c n k g V H l w Z T 0 i R m l s b E N v b H V t b l R 5 c G V z I i B W Y W x 1 Z T 0 i c 0 J n W U d C Z z 0 9 I i A v P j x F b n R y e S B U e X B l P S J G a W x s Q 2 9 s d W 1 u T m F t Z X M i I F Z h b H V l P S J z W y Z x d W 9 0 O 1 B y b 2 R 1 d G l 2 a W R h Z G U m c X V v d D s s J n F 1 b 3 Q 7 T i A t I G Z v b G l h c i Z x d W 9 0 O y w m c X V v d D t Q I C 0 g c m V z a W 5 h J n F 1 b 3 Q 7 L C Z x d W 9 0 O 0 s g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5 0 c m F k Y S B k Z S B k Y W R v c y 9 U a X B v I E F s d G V y Y W R v L n t Q c m 9 k d X R p d m l k Y W R l L D B 9 J n F 1 b 3 Q 7 L C Z x d W 9 0 O 1 N l Y 3 R p b 2 4 x L 0 V u d H J h Z G E g Z G U g Z G F k b 3 M v V G l w b y B B b H R l c m F k b y 5 7 T i A t I G Z v b G l h c i w x f S Z x d W 9 0 O y w m c X V v d D t T Z W N 0 a W 9 u M S 9 F b n R y Y W R h I G R l I G R h Z G 9 z L 1 R p c G 8 g Q W x 0 Z X J h Z G 8 u e 1 A g L S B y Z X N p b m E s M n 0 m c X V v d D s s J n F 1 b 3 Q 7 U 2 V j d G l v b j E v R W 5 0 c m F k Y S B k Z S B k Y W R v c y 9 U a X B v I E F s d G V y Y W R v L n t L I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F b n R y Y W R h I G R l I G R h Z G 9 z L 1 R p c G 8 g Q W x 0 Z X J h Z G 8 u e 1 B y b 2 R 1 d G l 2 a W R h Z G U s M H 0 m c X V v d D s s J n F 1 b 3 Q 7 U 2 V j d G l v b j E v R W 5 0 c m F k Y S B k Z S B k Y W R v c y 9 U a X B v I E F s d G V y Y W R v L n t O I C 0 g Z m 9 s a W F y L D F 9 J n F 1 b 3 Q 7 L C Z x d W 9 0 O 1 N l Y 3 R p b 2 4 x L 0 V u d H J h Z G E g Z G U g Z G F k b 3 M v V G l w b y B B b H R l c m F k b y 5 7 U C A t I H J l c 2 l u Y S w y f S Z x d W 9 0 O y w m c X V v d D t T Z W N 0 a W 9 u M S 9 F b n R y Y W R h I G R l I G R h Z G 9 z L 1 R p c G 8 g Q W x 0 Z X J h Z G 8 u e 0 s g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F b n R y Y W R h J T I w Z G U l M j B k Y W R v c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d H J h Z G E l M j B k Z S U y M G R h Z G 9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u d H J h Z G E l M j B k Z S U y M G R h Z G 9 z J T I w K D I p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H D p 8 O j b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Z p b G x U Y X J n Z X Q i I F Z h b H V l P S J z R W 5 0 c m F k Y V 9 k Z V 9 k Y W R v c z I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x M i 0 w O F Q x O T o x M D o w O S 4 1 O T I 1 N z g 1 W i I g L z 4 8 R W 5 0 c n k g V H l w Z T 0 i R m l s b E N v b H V t b l R 5 c G V z I i B W Y W x 1 Z T 0 i c 0 J n W U d C Z z 0 9 I i A v P j x F b n R y e S B U e X B l P S J G a W x s Q 2 9 s d W 1 u T m F t Z X M i I F Z h b H V l P S J z W y Z x d W 9 0 O 1 B y b 2 R 1 d G l 2 a W R h Z G U m c X V v d D s s J n F 1 b 3 Q 7 T i A t I G Z v b G l h c i Z x d W 9 0 O y w m c X V v d D t Q I C 0 g c m V z a W 5 h J n F 1 b 3 Q 7 L C Z x d W 9 0 O 0 s g J n F 1 b 3 Q 7 X S I g L z 4 8 R W 5 0 c n k g V H l w Z T 0 i R m l s b F N 0 Y X R 1 c y I g V m F s d W U 9 I n N D b 2 1 w b G V 0 Z S I g L z 4 8 R W 5 0 c n k g V H l w Z T 0 i R m l s b E N v d W 5 0 I i B W Y W x 1 Z T 0 i b D g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u d H J h Z G E g Z G U g Z G F k b 3 M v V G l w b y B B b H R l c m F k b y 5 7 U H J v Z H V 0 a X Z p Z G F k Z S w w f S Z x d W 9 0 O y w m c X V v d D t T Z W N 0 a W 9 u M S 9 F b n R y Y W R h I G R l I G R h Z G 9 z L 1 R p c G 8 g Q W x 0 Z X J h Z G 8 u e 0 4 g L S B m b 2 x p Y X I s M X 0 m c X V v d D s s J n F 1 b 3 Q 7 U 2 V j d G l v b j E v R W 5 0 c m F k Y S B k Z S B k Y W R v c y 9 U a X B v I E F s d G V y Y W R v L n t Q I C 0 g c m V z a W 5 h L D J 9 J n F 1 b 3 Q 7 L C Z x d W 9 0 O 1 N l Y 3 R p b 2 4 x L 0 V u d H J h Z G E g Z G U g Z G F k b 3 M v V G l w b y B B b H R l c m F k b y 5 7 S y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R W 5 0 c m F k Y S B k Z S B k Y W R v c y 9 U a X B v I E F s d G V y Y W R v L n t Q c m 9 k d X R p d m l k Y W R l L D B 9 J n F 1 b 3 Q 7 L C Z x d W 9 0 O 1 N l Y 3 R p b 2 4 x L 0 V u d H J h Z G E g Z G U g Z G F k b 3 M v V G l w b y B B b H R l c m F k b y 5 7 T i A t I G Z v b G l h c i w x f S Z x d W 9 0 O y w m c X V v d D t T Z W N 0 a W 9 u M S 9 F b n R y Y W R h I G R l I G R h Z G 9 z L 1 R p c G 8 g Q W x 0 Z X J h Z G 8 u e 1 A g L S B y Z X N p b m E s M n 0 m c X V v d D s s J n F 1 b 3 Q 7 U 2 V j d G l v b j E v R W 5 0 c m F k Y S B k Z S B k Y W R v c y 9 U a X B v I E F s d G V y Y W R v L n t L I C w z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5 0 c m F k Y S U y M G R l J T I w Z G F k b 3 M l M j A o M i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n R y Y W R h J T I w Z G U l M j B k Y W R v c y U y M C g y K S 9 U a X B v J T I w Q W x 0 Z X J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A l n s L x + R U u 5 A l O d l X V 2 i w A A A A A C A A A A A A A Q Z g A A A A E A A C A A A A C + Z 0 j B q d F d b u F U z J K d Z 6 P t C h S V S S H m N w f O m W n x a / 4 q b Q A A A A A O g A A A A A I A A C A A A A D W U C w i r H o L i 0 Q N 4 G d N v L t + P N D Y 6 + d d q w T D x 0 k G 0 t 4 u y V A A A A D l b z B z g b i 2 d g F 4 N M s + y 6 E A J j w B 0 u b b 1 P b Z 1 i n V L W 5 K S l g U G 6 R 6 F u U O N n 0 b F 3 J 1 p + m 7 k q u O Y 1 z N c e E x i d c J 7 p 6 x V + 9 2 Q i G V W 2 O E r W O S 1 d m U n 0 A A A A D A Y / h c e E G A Y H / / Q t i N R k p F y H y R 3 9 q B 0 v R 6 J m 8 x D C i H W 3 C k X w d m R + / z Q X w k p 1 c Y 7 8 W d V j T o 4 P 0 c 5 I u o c V j y G d o + < / D a t a M a s h u p > 
</file>

<file path=customXml/itemProps1.xml><?xml version="1.0" encoding="utf-8"?>
<ds:datastoreItem xmlns:ds="http://schemas.openxmlformats.org/officeDocument/2006/customXml" ds:itemID="{201E8EAA-FCD2-4A47-BAFE-FF77052AA2C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Apresentação</vt:lpstr>
      <vt:lpstr>Recomendação da adubação</vt:lpstr>
      <vt:lpstr>Dados</vt:lpstr>
      <vt:lpstr>Interpretação nutrientes  solo</vt:lpstr>
      <vt:lpstr>Interpretação nutrientes foliar</vt:lpstr>
      <vt:lpstr>Tabela da recomendação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L. C. Baptistella</dc:creator>
  <cp:lastModifiedBy>Cintia Souza</cp:lastModifiedBy>
  <dcterms:created xsi:type="dcterms:W3CDTF">2018-12-05T13:17:00Z</dcterms:created>
  <dcterms:modified xsi:type="dcterms:W3CDTF">2020-10-30T18:35:23Z</dcterms:modified>
</cp:coreProperties>
</file>