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Adubação milho/"/>
    </mc:Choice>
  </mc:AlternateContent>
  <xr:revisionPtr revIDLastSave="143" documentId="13_ncr:1_{16D632DA-51CB-7A44-9B88-BA7C0475CBAE}" xr6:coauthVersionLast="45" xr6:coauthVersionMax="45" xr10:uidLastSave="{E2899EB3-7458-4018-B38A-0936C9306AA4}"/>
  <bookViews>
    <workbookView xWindow="-120" yWindow="-120" windowWidth="38640" windowHeight="15840" xr2:uid="{F28C0FFF-EC17-1F4D-A57D-EE7901D489DC}"/>
  </bookViews>
  <sheets>
    <sheet name="Apresentação" sheetId="12" r:id="rId1"/>
    <sheet name="Adubação de correção" sheetId="10" r:id="rId2"/>
    <sheet name="Adubação de manutenção" sheetId="6" r:id="rId3"/>
    <sheet name="Extração-exportaçã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6" l="1"/>
  <c r="D11" i="6"/>
  <c r="E10" i="10" l="1"/>
  <c r="D10" i="10"/>
  <c r="F11" i="6" l="1"/>
  <c r="F16" i="6"/>
  <c r="E16" i="6"/>
  <c r="E11" i="6"/>
  <c r="U7" i="8"/>
  <c r="U8" i="8"/>
  <c r="U9" i="8"/>
  <c r="U10" i="8"/>
  <c r="U11" i="8"/>
  <c r="U12" i="8"/>
  <c r="U13" i="8"/>
  <c r="U14" i="8"/>
  <c r="U15" i="8"/>
  <c r="U16" i="8"/>
  <c r="U6" i="8"/>
  <c r="T7" i="8"/>
  <c r="T8" i="8"/>
  <c r="T9" i="8"/>
  <c r="T10" i="8"/>
  <c r="T11" i="8"/>
  <c r="T12" i="8"/>
  <c r="T13" i="8"/>
  <c r="T14" i="8"/>
  <c r="T15" i="8"/>
  <c r="T16" i="8"/>
  <c r="T6" i="8"/>
  <c r="S7" i="8"/>
  <c r="S8" i="8"/>
  <c r="S9" i="8"/>
  <c r="S10" i="8"/>
  <c r="S11" i="8"/>
  <c r="S12" i="8"/>
  <c r="S13" i="8"/>
  <c r="S14" i="8"/>
  <c r="S15" i="8"/>
  <c r="S16" i="8"/>
  <c r="S6" i="8"/>
  <c r="R7" i="8"/>
  <c r="R8" i="8"/>
  <c r="R9" i="8"/>
  <c r="R10" i="8"/>
  <c r="R11" i="8"/>
  <c r="R12" i="8"/>
  <c r="R13" i="8"/>
  <c r="R14" i="8"/>
  <c r="R15" i="8"/>
  <c r="R16" i="8"/>
  <c r="R6" i="8"/>
  <c r="H16" i="8"/>
  <c r="I16" i="8"/>
  <c r="J16" i="8"/>
  <c r="M16" i="8"/>
  <c r="K7" i="8"/>
  <c r="L7" i="8"/>
  <c r="M7" i="8"/>
  <c r="K8" i="8"/>
  <c r="L8" i="8"/>
  <c r="M8" i="8"/>
  <c r="K9" i="8"/>
  <c r="L9" i="8"/>
  <c r="M9" i="8"/>
  <c r="K10" i="8"/>
  <c r="L10" i="8"/>
  <c r="M10" i="8"/>
  <c r="K11" i="8"/>
  <c r="L11" i="8"/>
  <c r="M11" i="8"/>
  <c r="K12" i="8"/>
  <c r="L12" i="8"/>
  <c r="M12" i="8"/>
  <c r="K13" i="8"/>
  <c r="L13" i="8"/>
  <c r="M13" i="8"/>
  <c r="K14" i="8"/>
  <c r="L14" i="8"/>
  <c r="M14" i="8"/>
  <c r="K15" i="8"/>
  <c r="L15" i="8"/>
  <c r="M15" i="8"/>
  <c r="K16" i="8"/>
  <c r="L16" i="8"/>
  <c r="M6" i="8"/>
  <c r="L6" i="8"/>
  <c r="K6" i="8"/>
  <c r="J7" i="8"/>
  <c r="J8" i="8"/>
  <c r="J9" i="8"/>
  <c r="J10" i="8"/>
  <c r="J11" i="8"/>
  <c r="J12" i="8"/>
  <c r="J13" i="8"/>
  <c r="J14" i="8"/>
  <c r="J15" i="8"/>
  <c r="J6" i="8"/>
  <c r="I6" i="8"/>
  <c r="Q6" i="8"/>
  <c r="P6" i="8"/>
  <c r="Q16" i="8"/>
  <c r="Q15" i="8"/>
  <c r="Q14" i="8"/>
  <c r="Q13" i="8"/>
  <c r="Q12" i="8"/>
  <c r="Q11" i="8"/>
  <c r="Q10" i="8"/>
  <c r="Q9" i="8"/>
  <c r="Q8" i="8"/>
  <c r="Q7" i="8"/>
  <c r="P16" i="8"/>
  <c r="P15" i="8"/>
  <c r="P14" i="8"/>
  <c r="P13" i="8"/>
  <c r="P12" i="8"/>
  <c r="P11" i="8"/>
  <c r="P10" i="8"/>
  <c r="P9" i="8"/>
  <c r="P8" i="8"/>
  <c r="P7" i="8"/>
  <c r="I7" i="8"/>
  <c r="I8" i="8"/>
  <c r="I9" i="8"/>
  <c r="I10" i="8"/>
  <c r="I11" i="8"/>
  <c r="I12" i="8"/>
  <c r="I13" i="8"/>
  <c r="I14" i="8"/>
  <c r="I15" i="8"/>
  <c r="H7" i="8"/>
  <c r="H8" i="8"/>
  <c r="H9" i="8"/>
  <c r="H10" i="8"/>
  <c r="H11" i="8"/>
  <c r="H12" i="8"/>
  <c r="H13" i="8"/>
  <c r="H14" i="8"/>
  <c r="H15" i="8"/>
  <c r="H6" i="8"/>
</calcChain>
</file>

<file path=xl/sharedStrings.xml><?xml version="1.0" encoding="utf-8"?>
<sst xmlns="http://schemas.openxmlformats.org/spreadsheetml/2006/main" count="81" uniqueCount="45">
  <si>
    <t>N</t>
  </si>
  <si>
    <t>Milho grão</t>
  </si>
  <si>
    <t>kg/ha</t>
  </si>
  <si>
    <t>Selecione:</t>
  </si>
  <si>
    <t>Entre com os dados de sua área e a planilha faz o resto!</t>
  </si>
  <si>
    <t>Nutriente</t>
  </si>
  <si>
    <t>Extração</t>
  </si>
  <si>
    <t>Exportação</t>
  </si>
  <si>
    <t>(Micro)</t>
  </si>
  <si>
    <t>Fe</t>
  </si>
  <si>
    <t>P</t>
  </si>
  <si>
    <t>Mn</t>
  </si>
  <si>
    <t>K</t>
  </si>
  <si>
    <t>Cu</t>
  </si>
  <si>
    <t>Ca</t>
  </si>
  <si>
    <t>Zn</t>
  </si>
  <si>
    <t>Mg</t>
  </si>
  <si>
    <t>B</t>
  </si>
  <si>
    <t>S</t>
  </si>
  <si>
    <t>Mo</t>
  </si>
  <si>
    <t>Produtividade Esperada</t>
  </si>
  <si>
    <t>ton de grãos/ha</t>
  </si>
  <si>
    <t>Milho silagem</t>
  </si>
  <si>
    <t>Exportação nos grãos - kg/ha</t>
  </si>
  <si>
    <t>Exportação (grãos + parte aérea) - kg/ha</t>
  </si>
  <si>
    <t>Eficiência adubação</t>
  </si>
  <si>
    <t>Produtividade esperada (em toneladas de grãos/ha)</t>
  </si>
  <si>
    <t>Recomendação de adubação para Milho Grão</t>
  </si>
  <si>
    <t>Recomendação de adubação para Milho Silagem</t>
  </si>
  <si>
    <t>Parâmetro de entrada</t>
  </si>
  <si>
    <t>Cálculo de adubação de manutenção para a cultura do milho</t>
  </si>
  <si>
    <t>Cálculo de adubação de correção para a cultura do milho</t>
  </si>
  <si>
    <t>Digite abaixo:</t>
  </si>
  <si>
    <t>Recomendação de adubação de correção</t>
  </si>
  <si>
    <t>7 a 15</t>
  </si>
  <si>
    <t>1.6 a 3.0</t>
  </si>
  <si>
    <t>Grãos</t>
  </si>
  <si>
    <t>Extração total</t>
  </si>
  <si>
    <t>Entre com os dados de sua análise de solo e a planilha faz o resto! A faixa de dose de adubação recomendada segue os limites da classe de teor presente no solo: caso o teor do solo esteja mais próximo do limite inferior, utiliza-se a dose mais alta; caso o teor esteja mais próximo do limite superior, utiliza-se a dose mais baixa.</t>
  </si>
  <si>
    <r>
      <t>Teor de P do solo - mg.dm</t>
    </r>
    <r>
      <rPr>
        <vertAlign val="superscript"/>
        <sz val="12"/>
        <color theme="1"/>
        <rFont val="Calibri"/>
        <family val="2"/>
        <scheme val="minor"/>
      </rPr>
      <t>-3</t>
    </r>
  </si>
  <si>
    <r>
      <t>Teor de K do solo - mmolc.dm</t>
    </r>
    <r>
      <rPr>
        <vertAlign val="superscript"/>
        <sz val="12"/>
        <color theme="1"/>
        <rFont val="Calibri"/>
        <family val="2"/>
        <scheme val="minor"/>
      </rPr>
      <t>-3</t>
    </r>
  </si>
  <si>
    <r>
      <t xml:space="preserve"> P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"/>
        <family val="2"/>
        <scheme val="minor"/>
      </rPr>
      <t>5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</si>
  <si>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</si>
  <si>
    <r>
      <t>kg.t</t>
    </r>
    <r>
      <rPr>
        <vertAlign val="superscript"/>
        <sz val="12"/>
        <color rgb="FF005F61"/>
        <rFont val="Calibri"/>
        <family val="2"/>
        <scheme val="minor"/>
      </rPr>
      <t>-1</t>
    </r>
  </si>
  <si>
    <r>
      <t>g.t</t>
    </r>
    <r>
      <rPr>
        <vertAlign val="superscript"/>
        <sz val="12"/>
        <color rgb="FF005F6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</si>
</sst>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u/>
      <sz val="12"/>
      <color theme="1"/>
      <name val="Calibri"/>
      <family val="2"/>
      <scheme val="minor"/>
    </font>
    <font>
      <b/>
      <sz val="18"/>
      <color rgb="FF005F61"/>
      <name val="Calibri"/>
      <family val="2"/>
      <scheme val="minor"/>
    </font>
    <font>
      <b/>
      <sz val="18"/>
      <color rgb="FF005F61"/>
      <name val="Roboto"/>
    </font>
    <font>
      <b/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5F61"/>
      <name val="Calibri"/>
      <family val="2"/>
      <scheme val="minor"/>
    </font>
    <font>
      <vertAlign val="superscript"/>
      <sz val="12"/>
      <color rgb="FF005F6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 wrapText="1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5" fillId="0" borderId="0" xfId="0" applyFont="1" applyFill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 readingOrder="1"/>
    </xf>
    <xf numFmtId="9" fontId="0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10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5" fillId="2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 readingOrder="1"/>
    </xf>
    <xf numFmtId="1" fontId="0" fillId="3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4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5F5"/>
      <color rgb="FF005F61"/>
      <color rgb="FFF2F2F2"/>
      <color rgb="FF00B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adubacao-milho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adubacao-milho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adubacao-milho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adubacao-milho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127604</xdr:colOff>
      <xdr:row>0</xdr:row>
      <xdr:rowOff>161925</xdr:rowOff>
    </xdr:from>
    <xdr:ext cx="552853" cy="367946"/>
    <xdr:pic>
      <xdr:nvPicPr>
        <xdr:cNvPr id="6" name="image2.png">
          <a:extLst>
            <a:ext uri="{FF2B5EF4-FFF2-40B4-BE49-F238E27FC236}">
              <a16:creationId xmlns:a16="http://schemas.microsoft.com/office/drawing/2014/main" id="{1E0CEFD0-E87F-42FC-BF7C-B080CE4AF2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33279" y="161925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214312</xdr:colOff>
      <xdr:row>0</xdr:row>
      <xdr:rowOff>211681</xdr:rowOff>
    </xdr:from>
    <xdr:ext cx="1098578" cy="283504"/>
    <xdr:pic>
      <xdr:nvPicPr>
        <xdr:cNvPr id="7" name="image2.png">
          <a:extLst>
            <a:ext uri="{FF2B5EF4-FFF2-40B4-BE49-F238E27FC236}">
              <a16:creationId xmlns:a16="http://schemas.microsoft.com/office/drawing/2014/main" id="{1A195240-AD56-4DF7-A551-D14A0AF2D13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312" y="211681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142875</xdr:colOff>
      <xdr:row>3</xdr:row>
      <xdr:rowOff>47149</xdr:rowOff>
    </xdr:from>
    <xdr:to>
      <xdr:col>10</xdr:col>
      <xdr:colOff>398808</xdr:colOff>
      <xdr:row>27</xdr:row>
      <xdr:rowOff>76200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F9150D54-1770-41B3-8D16-A939DAB69233}"/>
            </a:ext>
          </a:extLst>
        </xdr:cNvPr>
        <xdr:cNvSpPr txBox="1"/>
      </xdr:nvSpPr>
      <xdr:spPr>
        <a:xfrm>
          <a:off x="142875" y="1094899"/>
          <a:ext cx="8914158" cy="4829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Em muitas lavouras, o milho não é a principal cultura. Por isso, às vezes é deixado um pouco de lado, sem que o produtor se preocupe muito com as melhores práticas de manejo.</a:t>
          </a:r>
        </a:p>
        <a:p>
          <a:pPr rtl="0"/>
          <a:endParaRPr lang="pt-BR" sz="1300" b="1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O que é um grande erro. Uma lavoura de sucesso é aquela na qual se pensa em todos os detalhes, e a adubação está entre os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principais processos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que levam a uma boa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 produtividade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Se o milho tem um protagonismo maior na sua fazenda, há menos desculpas ainda. Dedicar um cuidado especial à adubação é prática inegociável.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Na cultura do milho, a adubação depende, dentre outros fatores, da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disponibilidade dos nutrientes no solo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 da sua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extração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 pela cultura.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Por isso, nesta planilha você encontra uma guia com as tabelas de extração e exportação: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•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Extração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é a quantidade de nutrientes (medida em gramas ou quilos) necessários para produzir determinada quantidade (medida em toneladas) de um produto agrícola.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•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Exportação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 é o percentual dos nutrientes extraídos que é efetivamente retirado pelo grão, ou seja, “exportado” da lavoura no momento da colheita.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Com base na extração pela planta de milho, quando o solo tem os teores adequados de cada nutriente, deve ser feita 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adubação de manutenção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. Se os teores estiverem abaixo, deve ser feita 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adubação de correção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Nesta planilha, você encontra também guias que ajudam a calcular esses dois tipos de adubação.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Os números de referência da planilha foram baseados em fontes como boletim do Instituto Agronômico de Campinas (IAC) e publicações de vários autores especialistas no tema.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Se você quiser saber mais sobre técnicas de manejo e outras questões relacionadas à gestão agronômica e financeira das fazendas, navegue pelo Lavoura10, blog da Aegro.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Bom proveito!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endParaRPr lang="pt-BR" sz="1300" b="0" i="0" baseline="0">
            <a:solidFill>
              <a:srgbClr val="005F61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</xdr:txBody>
    </xdr:sp>
    <xdr:clientData/>
  </xdr:twoCellAnchor>
  <xdr:twoCellAnchor>
    <xdr:from>
      <xdr:col>0</xdr:col>
      <xdr:colOff>142875</xdr:colOff>
      <xdr:row>1</xdr:row>
      <xdr:rowOff>4762</xdr:rowOff>
    </xdr:from>
    <xdr:to>
      <xdr:col>8</xdr:col>
      <xdr:colOff>292376</xdr:colOff>
      <xdr:row>3</xdr:row>
      <xdr:rowOff>8572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F33779F9-092E-41B3-81A1-AF8B8B87B2CF}"/>
            </a:ext>
          </a:extLst>
        </xdr:cNvPr>
        <xdr:cNvSpPr txBox="1"/>
      </xdr:nvSpPr>
      <xdr:spPr>
        <a:xfrm>
          <a:off x="142875" y="652462"/>
          <a:ext cx="7455176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j-lt"/>
              <a:ea typeface="Roboto" panose="02000000000000000000" pitchFamily="2" charset="0"/>
            </a:rPr>
            <a:t>ADUBE COM CRITÉRIO</a:t>
          </a:r>
        </a:p>
      </xdr:txBody>
    </xdr:sp>
    <xdr:clientData/>
  </xdr:twoCellAnchor>
  <xdr:oneCellAnchor>
    <xdr:from>
      <xdr:col>1</xdr:col>
      <xdr:colOff>890899</xdr:colOff>
      <xdr:row>28</xdr:row>
      <xdr:rowOff>14287</xdr:rowOff>
    </xdr:from>
    <xdr:ext cx="6874083" cy="849818"/>
    <xdr:pic>
      <xdr:nvPicPr>
        <xdr:cNvPr id="10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777BDD-F307-4AB1-8CD9-E6152C3F3A3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52974" y="6062662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209550</xdr:colOff>
      <xdr:row>30</xdr:row>
      <xdr:rowOff>181457</xdr:rowOff>
    </xdr:from>
    <xdr:ext cx="1407158" cy="274396"/>
    <xdr:pic>
      <xdr:nvPicPr>
        <xdr:cNvPr id="11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448EBF-90F0-43A7-A548-426B2CFC5A47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550" y="6629882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E07019-FF24-4108-AD78-122BE76D5FD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7145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817493</xdr:colOff>
      <xdr:row>14</xdr:row>
      <xdr:rowOff>168965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041C49-E42B-48D0-8B01-E2CEC71378B4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89093" y="472191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97761-CB19-49DB-8D3A-324459BC7E8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7145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436493</xdr:colOff>
      <xdr:row>20</xdr:row>
      <xdr:rowOff>188015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76BAD7-F3E9-433C-907A-0692311A42AB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9993" y="485526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151735</xdr:colOff>
      <xdr:row>0</xdr:row>
      <xdr:rowOff>169235</xdr:rowOff>
    </xdr:from>
    <xdr:ext cx="1133230" cy="220980"/>
    <xdr:pic>
      <xdr:nvPicPr>
        <xdr:cNvPr id="5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7F6867-9712-484A-881D-E4E7B9ADBA2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1735" y="16923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397506</xdr:colOff>
      <xdr:row>22</xdr:row>
      <xdr:rowOff>62197</xdr:rowOff>
    </xdr:from>
    <xdr:ext cx="6874083" cy="849818"/>
    <xdr:pic>
      <xdr:nvPicPr>
        <xdr:cNvPr id="6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4E1D2B-E24D-4628-87A2-2435EE4681EC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9581" y="5815297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9D73-C74A-49C4-9BED-03004DB217F8}">
  <dimension ref="A1:N27"/>
  <sheetViews>
    <sheetView showGridLines="0" tabSelected="1" workbookViewId="0">
      <selection activeCell="O20" sqref="O20"/>
    </sheetView>
  </sheetViews>
  <sheetFormatPr defaultColWidth="8.875" defaultRowHeight="15.75" x14ac:dyDescent="0.25"/>
  <cols>
    <col min="1" max="1" width="17.875" style="8" customWidth="1"/>
    <col min="2" max="2" width="17.5" style="8" customWidth="1"/>
    <col min="3" max="3" width="16.125" style="8" bestFit="1" customWidth="1"/>
    <col min="4" max="16384" width="8.875" style="8"/>
  </cols>
  <sheetData>
    <row r="1" spans="1:6" ht="51" customHeight="1" x14ac:dyDescent="0.4">
      <c r="A1" s="11"/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7" spans="1:6" ht="15.95" customHeight="1" x14ac:dyDescent="0.25">
      <c r="A7" s="13"/>
      <c r="B7" s="13"/>
      <c r="C7" s="13"/>
    </row>
    <row r="8" spans="1:6" ht="15.95" customHeight="1" x14ac:dyDescent="0.25">
      <c r="A8" s="13"/>
      <c r="B8" s="13"/>
      <c r="C8" s="13"/>
    </row>
    <row r="12" spans="1:6" ht="15.75" customHeight="1" x14ac:dyDescent="0.25">
      <c r="A12" s="15"/>
      <c r="B12" s="15"/>
      <c r="C12" s="15"/>
      <c r="D12" s="15"/>
      <c r="E12" s="15"/>
    </row>
    <row r="13" spans="1:6" x14ac:dyDescent="0.25">
      <c r="A13" s="15"/>
      <c r="B13" s="15"/>
      <c r="C13" s="15"/>
      <c r="D13" s="15"/>
      <c r="E13" s="15"/>
    </row>
    <row r="14" spans="1:6" x14ac:dyDescent="0.25">
      <c r="A14" s="15"/>
      <c r="B14" s="15"/>
      <c r="C14" s="15"/>
      <c r="D14" s="15"/>
      <c r="E14" s="15"/>
    </row>
    <row r="15" spans="1:6" x14ac:dyDescent="0.25">
      <c r="A15" s="9"/>
    </row>
    <row r="16" spans="1:6" ht="15.75" customHeight="1" x14ac:dyDescent="0.25">
      <c r="A16" s="14"/>
      <c r="B16" s="14"/>
      <c r="C16" s="14"/>
      <c r="D16" s="14"/>
      <c r="E16" s="14"/>
    </row>
    <row r="17" spans="1:14" x14ac:dyDescent="0.25">
      <c r="A17" s="14"/>
      <c r="B17" s="14"/>
      <c r="C17" s="14"/>
      <c r="D17" s="14"/>
      <c r="E17" s="14"/>
    </row>
    <row r="18" spans="1:14" x14ac:dyDescent="0.25">
      <c r="A18" s="14"/>
      <c r="B18" s="14"/>
      <c r="C18" s="14"/>
      <c r="D18" s="14"/>
      <c r="E18" s="14"/>
      <c r="N18" s="16"/>
    </row>
    <row r="19" spans="1:14" x14ac:dyDescent="0.25">
      <c r="A19" s="14"/>
      <c r="B19" s="14"/>
      <c r="C19" s="14"/>
      <c r="D19" s="14"/>
      <c r="E19" s="14"/>
    </row>
    <row r="25" spans="1:14" x14ac:dyDescent="0.25">
      <c r="A25" s="10"/>
      <c r="B25" s="10"/>
      <c r="C25" s="10"/>
      <c r="D25" s="10"/>
      <c r="E25" s="10"/>
    </row>
    <row r="26" spans="1:14" x14ac:dyDescent="0.25">
      <c r="A26" s="10"/>
      <c r="B26" s="10"/>
      <c r="C26" s="10"/>
      <c r="D26" s="10"/>
      <c r="E26" s="10"/>
    </row>
    <row r="27" spans="1:14" x14ac:dyDescent="0.25">
      <c r="A27" s="10"/>
      <c r="B27" s="10"/>
      <c r="C27" s="10"/>
      <c r="D27" s="10"/>
      <c r="E27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3DE4-88E1-4A29-A840-D0F25EFCADF1}">
  <dimension ref="A1:K21"/>
  <sheetViews>
    <sheetView showGridLines="0" zoomScaleNormal="100" workbookViewId="0">
      <selection activeCell="I6" sqref="I6"/>
    </sheetView>
  </sheetViews>
  <sheetFormatPr defaultColWidth="8.875" defaultRowHeight="16.5" x14ac:dyDescent="0.25"/>
  <cols>
    <col min="1" max="1" width="18" style="3" customWidth="1"/>
    <col min="2" max="2" width="5.375" style="3" customWidth="1"/>
    <col min="3" max="3" width="36.5" style="3" customWidth="1"/>
    <col min="4" max="6" width="17.875" style="3" customWidth="1"/>
    <col min="7" max="7" width="8.875" style="3"/>
    <col min="8" max="8" width="7.875" style="3" customWidth="1"/>
    <col min="9" max="9" width="7.25" style="3" customWidth="1"/>
    <col min="10" max="16384" width="8.875" style="3"/>
  </cols>
  <sheetData>
    <row r="1" spans="1:11" ht="54.95" customHeight="1" x14ac:dyDescent="0.25">
      <c r="B1" s="4"/>
      <c r="C1" s="17" t="s">
        <v>31</v>
      </c>
      <c r="D1" s="18"/>
      <c r="E1" s="18"/>
      <c r="F1" s="18"/>
      <c r="G1" s="18"/>
      <c r="H1" s="18"/>
      <c r="I1" s="18"/>
      <c r="J1" s="4"/>
      <c r="K1" s="4"/>
    </row>
    <row r="2" spans="1:11" ht="69.95" customHeight="1" x14ac:dyDescent="0.25">
      <c r="A2" s="5"/>
      <c r="B2" s="5"/>
      <c r="C2" s="19" t="s">
        <v>38</v>
      </c>
      <c r="D2" s="19"/>
      <c r="E2" s="19"/>
      <c r="F2" s="19"/>
      <c r="G2" s="19"/>
      <c r="H2" s="19"/>
      <c r="I2" s="19"/>
      <c r="J2" s="5"/>
      <c r="K2" s="5"/>
    </row>
    <row r="3" spans="1:11" ht="20.100000000000001" customHeight="1" x14ac:dyDescent="0.25">
      <c r="A3" s="5"/>
      <c r="B3" s="5"/>
      <c r="C3" s="5"/>
      <c r="D3" s="5"/>
      <c r="E3" s="5"/>
      <c r="F3" s="5"/>
    </row>
    <row r="4" spans="1:11" ht="20.100000000000001" customHeight="1" x14ac:dyDescent="0.25">
      <c r="A4" s="5"/>
      <c r="B4" s="5"/>
      <c r="C4" s="20" t="s">
        <v>29</v>
      </c>
      <c r="D4" s="20" t="s">
        <v>3</v>
      </c>
      <c r="E4" s="21"/>
      <c r="F4" s="21"/>
    </row>
    <row r="5" spans="1:11" ht="20.100000000000001" customHeight="1" x14ac:dyDescent="0.25">
      <c r="C5" s="22" t="s">
        <v>39</v>
      </c>
      <c r="D5" s="23" t="s">
        <v>34</v>
      </c>
      <c r="E5" s="24"/>
      <c r="F5" s="24"/>
    </row>
    <row r="6" spans="1:11" ht="20.100000000000001" customHeight="1" x14ac:dyDescent="0.25">
      <c r="C6" s="25" t="s">
        <v>40</v>
      </c>
      <c r="D6" s="26" t="s">
        <v>35</v>
      </c>
      <c r="E6" s="24"/>
      <c r="F6" s="24"/>
    </row>
    <row r="7" spans="1:11" ht="20.100000000000001" customHeight="1" x14ac:dyDescent="0.25">
      <c r="C7" s="24"/>
      <c r="D7" s="24"/>
      <c r="E7" s="24"/>
      <c r="F7" s="24"/>
    </row>
    <row r="8" spans="1:11" ht="20.100000000000001" customHeight="1" x14ac:dyDescent="0.25">
      <c r="C8" s="27" t="s">
        <v>33</v>
      </c>
      <c r="D8" s="27"/>
      <c r="E8" s="27"/>
      <c r="F8" s="24"/>
    </row>
    <row r="9" spans="1:11" ht="20.100000000000001" customHeight="1" x14ac:dyDescent="0.25">
      <c r="C9" s="28" t="s">
        <v>5</v>
      </c>
      <c r="D9" s="28" t="s">
        <v>41</v>
      </c>
      <c r="E9" s="28" t="s">
        <v>42</v>
      </c>
      <c r="F9" s="24"/>
    </row>
    <row r="10" spans="1:11" ht="20.100000000000001" customHeight="1" x14ac:dyDescent="0.25">
      <c r="C10" s="25" t="s">
        <v>2</v>
      </c>
      <c r="D10" s="25" t="str">
        <f>IF(AND($D$5="0 a 6"),"230 a 370",IF(AND($D$5="7 a 15"),"25 a 210",IF(AND($D$5="16 a 40"),"Só manutenção",IF(AND($D$5="41 a 80"),"Só manutenção",IF(AND($D$5="&gt; 80"),"Só manutenção")))))</f>
        <v>25 a 210</v>
      </c>
      <c r="E10" s="25" t="str">
        <f>IF(AND($D$6="0.0 a 0.6"),"120 a 215",IF(AND($D$6="0.7 a 1.5"),"10 a 110",IF(AND($D$6="1.6 a 3.0"),"Só manutenção",IF(AND($D$6="3.1 a 6.0"),"Só manutenção",IF(AND($D$6="&gt; 6.0"),"Só manutenção")))))</f>
        <v>Só manutenção</v>
      </c>
      <c r="F10" s="24"/>
    </row>
    <row r="11" spans="1:11" ht="20.100000000000001" customHeight="1" x14ac:dyDescent="0.25">
      <c r="C11" s="24"/>
      <c r="D11" s="23"/>
      <c r="E11" s="24"/>
      <c r="F11" s="24"/>
    </row>
    <row r="12" spans="1:11" ht="20.100000000000001" customHeight="1" x14ac:dyDescent="0.25">
      <c r="C12" s="29" t="s">
        <v>5</v>
      </c>
      <c r="D12" s="29" t="s">
        <v>0</v>
      </c>
      <c r="E12" s="29" t="s">
        <v>10</v>
      </c>
      <c r="F12" s="29" t="s">
        <v>12</v>
      </c>
    </row>
    <row r="13" spans="1:11" ht="20.100000000000001" customHeight="1" x14ac:dyDescent="0.25">
      <c r="C13" s="25" t="s">
        <v>25</v>
      </c>
      <c r="D13" s="30">
        <v>0.6</v>
      </c>
      <c r="E13" s="30">
        <v>0.2</v>
      </c>
      <c r="F13" s="30">
        <v>0.7</v>
      </c>
    </row>
    <row r="14" spans="1:11" ht="20.100000000000001" customHeight="1" x14ac:dyDescent="0.25">
      <c r="A14" s="6"/>
      <c r="B14" s="6"/>
      <c r="C14" s="6"/>
      <c r="D14" s="6"/>
    </row>
    <row r="15" spans="1:11" ht="20.100000000000001" customHeight="1" x14ac:dyDescent="0.25"/>
    <row r="16" spans="1:11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</sheetData>
  <mergeCells count="3">
    <mergeCell ref="C8:E8"/>
    <mergeCell ref="C1:I1"/>
    <mergeCell ref="C2:I2"/>
  </mergeCells>
  <dataValidations count="2">
    <dataValidation type="list" allowBlank="1" showInputMessage="1" showErrorMessage="1" sqref="D5" xr:uid="{5FBBBB5E-F86E-45B0-8B98-ED3B13DC00AB}">
      <formula1>"0 a 6,7 a 15,16 a 40,41 a 80, &gt; 80,"</formula1>
    </dataValidation>
    <dataValidation type="list" allowBlank="1" showInputMessage="1" showErrorMessage="1" sqref="D6" xr:uid="{F93FA12E-BF52-44D3-AD28-A3C79AA40B44}">
      <formula1>"0.0 a 0.6,0.7 a 1.5,1.6 a 3.0,3.1 a 6.0, &gt; 6.0,"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E806-6DB6-4F28-A4CC-9A688978360B}">
  <dimension ref="C1:H22"/>
  <sheetViews>
    <sheetView showGridLines="0" zoomScaleNormal="100" workbookViewId="0">
      <selection activeCell="F22" sqref="F22"/>
    </sheetView>
  </sheetViews>
  <sheetFormatPr defaultColWidth="8.875" defaultRowHeight="15.75" x14ac:dyDescent="0.25"/>
  <cols>
    <col min="1" max="1" width="17.5" customWidth="1"/>
    <col min="2" max="2" width="5.75" customWidth="1"/>
    <col min="3" max="3" width="59.875" customWidth="1"/>
    <col min="4" max="6" width="18.125" customWidth="1"/>
  </cols>
  <sheetData>
    <row r="1" spans="3:8" ht="51" customHeight="1" x14ac:dyDescent="0.4">
      <c r="C1" s="31" t="s">
        <v>30</v>
      </c>
      <c r="D1" s="31"/>
      <c r="E1" s="31"/>
      <c r="F1" s="31"/>
      <c r="G1" s="2"/>
      <c r="H1" s="2"/>
    </row>
    <row r="2" spans="3:8" x14ac:dyDescent="0.25">
      <c r="C2" s="32" t="s">
        <v>4</v>
      </c>
      <c r="D2" s="32"/>
      <c r="E2" s="32"/>
      <c r="F2" s="32"/>
      <c r="G2" s="1"/>
      <c r="H2" s="1"/>
    </row>
    <row r="3" spans="3:8" ht="16.5" x14ac:dyDescent="0.25">
      <c r="C3" s="7"/>
      <c r="D3" s="7"/>
      <c r="E3" s="7"/>
      <c r="F3" s="7"/>
    </row>
    <row r="4" spans="3:8" ht="16.5" x14ac:dyDescent="0.25">
      <c r="C4" s="7"/>
      <c r="D4" s="7"/>
      <c r="E4" s="7"/>
      <c r="F4" s="7"/>
    </row>
    <row r="5" spans="3:8" x14ac:dyDescent="0.25">
      <c r="C5" s="20" t="s">
        <v>29</v>
      </c>
      <c r="D5" s="20" t="s">
        <v>32</v>
      </c>
      <c r="E5" s="34"/>
      <c r="F5" s="34"/>
      <c r="G5" s="33"/>
    </row>
    <row r="6" spans="3:8" x14ac:dyDescent="0.25">
      <c r="C6" s="25" t="s">
        <v>26</v>
      </c>
      <c r="D6" s="25">
        <v>10</v>
      </c>
      <c r="E6" s="34"/>
      <c r="F6" s="34"/>
      <c r="G6" s="33"/>
    </row>
    <row r="7" spans="3:8" x14ac:dyDescent="0.25">
      <c r="C7" s="34"/>
      <c r="D7" s="34"/>
      <c r="E7" s="34"/>
      <c r="F7" s="34"/>
      <c r="G7" s="33"/>
    </row>
    <row r="8" spans="3:8" x14ac:dyDescent="0.25">
      <c r="C8" s="34"/>
      <c r="D8" s="34"/>
      <c r="E8" s="34"/>
      <c r="F8" s="34"/>
      <c r="G8" s="33"/>
    </row>
    <row r="9" spans="3:8" x14ac:dyDescent="0.25">
      <c r="C9" s="20" t="s">
        <v>27</v>
      </c>
      <c r="D9" s="20"/>
      <c r="E9" s="20"/>
      <c r="F9" s="20"/>
      <c r="G9" s="33"/>
    </row>
    <row r="10" spans="3:8" ht="18.75" x14ac:dyDescent="0.25">
      <c r="C10" s="28" t="s">
        <v>5</v>
      </c>
      <c r="D10" s="28" t="s">
        <v>0</v>
      </c>
      <c r="E10" s="28" t="s">
        <v>41</v>
      </c>
      <c r="F10" s="28" t="s">
        <v>42</v>
      </c>
      <c r="G10" s="33"/>
    </row>
    <row r="11" spans="3:8" x14ac:dyDescent="0.25">
      <c r="C11" s="25" t="s">
        <v>2</v>
      </c>
      <c r="D11" s="26">
        <f>($D$6*14.4)</f>
        <v>144</v>
      </c>
      <c r="E11" s="35">
        <f>(($D$6*3.4)/0.2)*2.29</f>
        <v>389.3</v>
      </c>
      <c r="F11" s="35">
        <f>(($D$6*4.3)/0.7)*1.2</f>
        <v>73.714285714285708</v>
      </c>
      <c r="G11" s="33"/>
    </row>
    <row r="12" spans="3:8" x14ac:dyDescent="0.25">
      <c r="C12" s="36"/>
      <c r="D12" s="36"/>
      <c r="E12" s="36"/>
      <c r="F12" s="36"/>
      <c r="G12" s="33"/>
    </row>
    <row r="13" spans="3:8" x14ac:dyDescent="0.25">
      <c r="C13" s="36"/>
      <c r="D13" s="36"/>
      <c r="E13" s="36"/>
      <c r="F13" s="36"/>
      <c r="G13" s="33"/>
    </row>
    <row r="14" spans="3:8" x14ac:dyDescent="0.25">
      <c r="C14" s="20" t="s">
        <v>28</v>
      </c>
      <c r="D14" s="20"/>
      <c r="E14" s="20"/>
      <c r="F14" s="20"/>
      <c r="G14" s="33"/>
    </row>
    <row r="15" spans="3:8" ht="18.75" x14ac:dyDescent="0.25">
      <c r="C15" s="28" t="s">
        <v>5</v>
      </c>
      <c r="D15" s="28" t="s">
        <v>0</v>
      </c>
      <c r="E15" s="28" t="s">
        <v>41</v>
      </c>
      <c r="F15" s="28" t="s">
        <v>42</v>
      </c>
      <c r="G15" s="33"/>
    </row>
    <row r="16" spans="3:8" x14ac:dyDescent="0.25">
      <c r="C16" s="25" t="s">
        <v>2</v>
      </c>
      <c r="D16" s="26">
        <f>($D$6*23.4)</f>
        <v>234</v>
      </c>
      <c r="E16" s="35">
        <f>(($D$6*4.2)/0.2)*2.29</f>
        <v>480.90000000000003</v>
      </c>
      <c r="F16" s="26">
        <f>(($D$6*20.3)/0.7)*1.2</f>
        <v>348</v>
      </c>
      <c r="G16" s="33"/>
    </row>
    <row r="17" spans="3:7" x14ac:dyDescent="0.25">
      <c r="C17" s="34"/>
      <c r="D17" s="34"/>
      <c r="E17" s="34"/>
      <c r="F17" s="34"/>
      <c r="G17" s="33"/>
    </row>
    <row r="18" spans="3:7" x14ac:dyDescent="0.25">
      <c r="C18" s="29" t="s">
        <v>5</v>
      </c>
      <c r="D18" s="29" t="s">
        <v>0</v>
      </c>
      <c r="E18" s="29" t="s">
        <v>10</v>
      </c>
      <c r="F18" s="29" t="s">
        <v>12</v>
      </c>
      <c r="G18" s="33"/>
    </row>
    <row r="19" spans="3:7" x14ac:dyDescent="0.25">
      <c r="C19" s="25" t="s">
        <v>25</v>
      </c>
      <c r="D19" s="30">
        <v>0.6</v>
      </c>
      <c r="E19" s="30">
        <v>0.2</v>
      </c>
      <c r="F19" s="30">
        <v>0.7</v>
      </c>
      <c r="G19" s="33"/>
    </row>
    <row r="20" spans="3:7" ht="16.5" x14ac:dyDescent="0.25">
      <c r="C20" s="3"/>
      <c r="D20" s="3"/>
      <c r="E20" s="3"/>
      <c r="F20" s="3"/>
    </row>
    <row r="21" spans="3:7" ht="16.5" x14ac:dyDescent="0.25">
      <c r="C21" s="7"/>
      <c r="D21" s="7"/>
      <c r="E21" s="7"/>
      <c r="F21" s="7"/>
    </row>
    <row r="22" spans="3:7" ht="16.5" x14ac:dyDescent="0.25">
      <c r="C22" s="7"/>
      <c r="D22" s="7"/>
      <c r="E22" s="7"/>
      <c r="F22" s="7"/>
    </row>
  </sheetData>
  <mergeCells count="2">
    <mergeCell ref="C1:F1"/>
    <mergeCell ref="C2:F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7C8B-F27F-43E2-87EC-421E5143807A}">
  <dimension ref="C1:U20"/>
  <sheetViews>
    <sheetView showGridLines="0" zoomScaleNormal="100" workbookViewId="0">
      <selection activeCell="G19" sqref="G19"/>
    </sheetView>
  </sheetViews>
  <sheetFormatPr defaultColWidth="8.875" defaultRowHeight="16.5" x14ac:dyDescent="0.25"/>
  <cols>
    <col min="1" max="1" width="17.875" style="7" customWidth="1"/>
    <col min="2" max="2" width="5.25" style="7" customWidth="1"/>
    <col min="3" max="3" width="16.625" style="7" customWidth="1"/>
    <col min="4" max="4" width="15" style="7" customWidth="1"/>
    <col min="5" max="5" width="21.125" style="7" customWidth="1"/>
    <col min="6" max="6" width="13.125" style="7" customWidth="1"/>
    <col min="7" max="7" width="17.875" style="7" customWidth="1"/>
    <col min="8" max="13" width="11.125" style="7" customWidth="1"/>
    <col min="14" max="14" width="8.875" style="7"/>
    <col min="15" max="15" width="17.875" style="7" customWidth="1"/>
    <col min="16" max="21" width="10.875" style="7" customWidth="1"/>
    <col min="22" max="16384" width="8.875" style="7"/>
  </cols>
  <sheetData>
    <row r="1" spans="3:21" ht="54" customHeight="1" x14ac:dyDescent="0.25"/>
    <row r="2" spans="3:21" ht="20.100000000000001" customHeight="1" x14ac:dyDescent="0.25"/>
    <row r="3" spans="3:21" ht="20.100000000000001" customHeight="1" x14ac:dyDescent="0.25">
      <c r="C3" s="37" t="s">
        <v>5</v>
      </c>
      <c r="D3" s="38" t="s">
        <v>37</v>
      </c>
      <c r="E3" s="38" t="s">
        <v>36</v>
      </c>
      <c r="F3" s="34"/>
      <c r="G3" s="37" t="s">
        <v>20</v>
      </c>
      <c r="H3" s="37" t="s">
        <v>1</v>
      </c>
      <c r="I3" s="37"/>
      <c r="J3" s="37"/>
      <c r="K3" s="37"/>
      <c r="L3" s="37"/>
      <c r="M3" s="37"/>
      <c r="N3" s="34"/>
      <c r="O3" s="37" t="s">
        <v>20</v>
      </c>
      <c r="P3" s="37" t="s">
        <v>22</v>
      </c>
      <c r="Q3" s="37"/>
      <c r="R3" s="37"/>
      <c r="S3" s="37"/>
      <c r="T3" s="37"/>
      <c r="U3" s="37"/>
    </row>
    <row r="4" spans="3:21" ht="20.100000000000001" customHeight="1" x14ac:dyDescent="0.25">
      <c r="C4" s="37"/>
      <c r="D4" s="39" t="s">
        <v>43</v>
      </c>
      <c r="E4" s="39"/>
      <c r="F4" s="34"/>
      <c r="G4" s="37"/>
      <c r="H4" s="40" t="s">
        <v>0</v>
      </c>
      <c r="I4" s="40" t="s">
        <v>10</v>
      </c>
      <c r="J4" s="40" t="s">
        <v>12</v>
      </c>
      <c r="K4" s="40" t="s">
        <v>14</v>
      </c>
      <c r="L4" s="40" t="s">
        <v>16</v>
      </c>
      <c r="M4" s="40" t="s">
        <v>18</v>
      </c>
      <c r="N4" s="34"/>
      <c r="O4" s="37"/>
      <c r="P4" s="29" t="s">
        <v>0</v>
      </c>
      <c r="Q4" s="29" t="s">
        <v>10</v>
      </c>
      <c r="R4" s="29" t="s">
        <v>12</v>
      </c>
      <c r="S4" s="29" t="s">
        <v>14</v>
      </c>
      <c r="T4" s="29" t="s">
        <v>16</v>
      </c>
      <c r="U4" s="29" t="s">
        <v>18</v>
      </c>
    </row>
    <row r="5" spans="3:21" ht="20.100000000000001" customHeight="1" x14ac:dyDescent="0.25">
      <c r="C5" s="41" t="s">
        <v>0</v>
      </c>
      <c r="D5" s="41">
        <v>23.4</v>
      </c>
      <c r="E5" s="41">
        <v>14.4</v>
      </c>
      <c r="F5" s="34"/>
      <c r="G5" s="24" t="s">
        <v>21</v>
      </c>
      <c r="H5" s="42" t="s">
        <v>23</v>
      </c>
      <c r="I5" s="42"/>
      <c r="J5" s="42"/>
      <c r="K5" s="42"/>
      <c r="L5" s="42"/>
      <c r="M5" s="42"/>
      <c r="N5" s="34"/>
      <c r="O5" s="43" t="s">
        <v>21</v>
      </c>
      <c r="P5" s="44" t="s">
        <v>24</v>
      </c>
      <c r="Q5" s="44"/>
      <c r="R5" s="44"/>
      <c r="S5" s="44"/>
      <c r="T5" s="44"/>
      <c r="U5" s="44"/>
    </row>
    <row r="6" spans="3:21" ht="20.100000000000001" customHeight="1" x14ac:dyDescent="0.25">
      <c r="C6" s="45" t="s">
        <v>10</v>
      </c>
      <c r="D6" s="45">
        <v>4.2</v>
      </c>
      <c r="E6" s="45">
        <v>3.4</v>
      </c>
      <c r="F6" s="34"/>
      <c r="G6" s="25">
        <v>5</v>
      </c>
      <c r="H6" s="46">
        <f t="shared" ref="H6:H16" si="0">$E$5*G6</f>
        <v>72</v>
      </c>
      <c r="I6" s="46">
        <f t="shared" ref="I6:I16" si="1">$E$6*G6</f>
        <v>17</v>
      </c>
      <c r="J6" s="46">
        <f t="shared" ref="J6:J16" si="2">$E$7*G6</f>
        <v>21.5</v>
      </c>
      <c r="K6" s="46">
        <f t="shared" ref="K6:K16" si="3">$E$8*G6</f>
        <v>1</v>
      </c>
      <c r="L6" s="46">
        <f t="shared" ref="L6:L16" si="4">$E$9*G6</f>
        <v>6</v>
      </c>
      <c r="M6" s="46">
        <f t="shared" ref="M6:M16" si="5">$E$10*G6</f>
        <v>6</v>
      </c>
      <c r="N6" s="34"/>
      <c r="O6" s="25">
        <v>5</v>
      </c>
      <c r="P6" s="46">
        <f t="shared" ref="P6:P16" si="6">$D$5*O6</f>
        <v>117</v>
      </c>
      <c r="Q6" s="46">
        <f t="shared" ref="Q6:Q16" si="7">$D$6*O6</f>
        <v>21</v>
      </c>
      <c r="R6" s="46">
        <f t="shared" ref="R6:R16" si="8">$D$7*O6</f>
        <v>101.5</v>
      </c>
      <c r="S6" s="46">
        <f t="shared" ref="S6:S16" si="9">$D$8*O6</f>
        <v>21</v>
      </c>
      <c r="T6" s="46">
        <f t="shared" ref="T6:T16" si="10">$D$9*O6</f>
        <v>24</v>
      </c>
      <c r="U6" s="46">
        <f t="shared" ref="U6:U16" si="11">$D$10*O6</f>
        <v>12.5</v>
      </c>
    </row>
    <row r="7" spans="3:21" ht="20.100000000000001" customHeight="1" x14ac:dyDescent="0.25">
      <c r="C7" s="41" t="s">
        <v>12</v>
      </c>
      <c r="D7" s="41">
        <v>20.3</v>
      </c>
      <c r="E7" s="41">
        <v>4.3</v>
      </c>
      <c r="F7" s="34"/>
      <c r="G7" s="24">
        <v>6</v>
      </c>
      <c r="H7" s="47">
        <f t="shared" si="0"/>
        <v>86.4</v>
      </c>
      <c r="I7" s="47">
        <f t="shared" si="1"/>
        <v>20.399999999999999</v>
      </c>
      <c r="J7" s="47">
        <f t="shared" si="2"/>
        <v>25.799999999999997</v>
      </c>
      <c r="K7" s="47">
        <f t="shared" si="3"/>
        <v>1.2000000000000002</v>
      </c>
      <c r="L7" s="47">
        <f t="shared" si="4"/>
        <v>7.1999999999999993</v>
      </c>
      <c r="M7" s="47">
        <f t="shared" si="5"/>
        <v>7.1999999999999993</v>
      </c>
      <c r="N7" s="34"/>
      <c r="O7" s="24">
        <v>6</v>
      </c>
      <c r="P7" s="47">
        <f t="shared" si="6"/>
        <v>140.39999999999998</v>
      </c>
      <c r="Q7" s="47">
        <f t="shared" si="7"/>
        <v>25.200000000000003</v>
      </c>
      <c r="R7" s="47">
        <f t="shared" si="8"/>
        <v>121.80000000000001</v>
      </c>
      <c r="S7" s="47">
        <f t="shared" si="9"/>
        <v>25.200000000000003</v>
      </c>
      <c r="T7" s="47">
        <f t="shared" si="10"/>
        <v>28.799999999999997</v>
      </c>
      <c r="U7" s="47">
        <f t="shared" si="11"/>
        <v>15</v>
      </c>
    </row>
    <row r="8" spans="3:21" ht="20.100000000000001" customHeight="1" x14ac:dyDescent="0.25">
      <c r="C8" s="45" t="s">
        <v>14</v>
      </c>
      <c r="D8" s="45">
        <v>4.2</v>
      </c>
      <c r="E8" s="45">
        <v>0.2</v>
      </c>
      <c r="F8" s="34"/>
      <c r="G8" s="25">
        <v>7</v>
      </c>
      <c r="H8" s="46">
        <f t="shared" si="0"/>
        <v>100.8</v>
      </c>
      <c r="I8" s="46">
        <f t="shared" si="1"/>
        <v>23.8</v>
      </c>
      <c r="J8" s="46">
        <f t="shared" si="2"/>
        <v>30.099999999999998</v>
      </c>
      <c r="K8" s="46">
        <f t="shared" si="3"/>
        <v>1.4000000000000001</v>
      </c>
      <c r="L8" s="46">
        <f t="shared" si="4"/>
        <v>8.4</v>
      </c>
      <c r="M8" s="46">
        <f t="shared" si="5"/>
        <v>8.4</v>
      </c>
      <c r="N8" s="34"/>
      <c r="O8" s="25">
        <v>7</v>
      </c>
      <c r="P8" s="46">
        <f t="shared" si="6"/>
        <v>163.79999999999998</v>
      </c>
      <c r="Q8" s="46">
        <f t="shared" si="7"/>
        <v>29.400000000000002</v>
      </c>
      <c r="R8" s="46">
        <f t="shared" si="8"/>
        <v>142.1</v>
      </c>
      <c r="S8" s="46">
        <f t="shared" si="9"/>
        <v>29.400000000000002</v>
      </c>
      <c r="T8" s="46">
        <f t="shared" si="10"/>
        <v>33.6</v>
      </c>
      <c r="U8" s="46">
        <f t="shared" si="11"/>
        <v>17.5</v>
      </c>
    </row>
    <row r="9" spans="3:21" ht="20.100000000000001" customHeight="1" x14ac:dyDescent="0.25">
      <c r="C9" s="41" t="s">
        <v>16</v>
      </c>
      <c r="D9" s="41">
        <v>4.8</v>
      </c>
      <c r="E9" s="41">
        <v>1.2</v>
      </c>
      <c r="F9" s="34"/>
      <c r="G9" s="24">
        <v>8</v>
      </c>
      <c r="H9" s="47">
        <f t="shared" si="0"/>
        <v>115.2</v>
      </c>
      <c r="I9" s="47">
        <f t="shared" si="1"/>
        <v>27.2</v>
      </c>
      <c r="J9" s="47">
        <f t="shared" si="2"/>
        <v>34.4</v>
      </c>
      <c r="K9" s="47">
        <f t="shared" si="3"/>
        <v>1.6</v>
      </c>
      <c r="L9" s="47">
        <f t="shared" si="4"/>
        <v>9.6</v>
      </c>
      <c r="M9" s="47">
        <f t="shared" si="5"/>
        <v>9.6</v>
      </c>
      <c r="N9" s="34"/>
      <c r="O9" s="24">
        <v>8</v>
      </c>
      <c r="P9" s="47">
        <f t="shared" si="6"/>
        <v>187.2</v>
      </c>
      <c r="Q9" s="47">
        <f t="shared" si="7"/>
        <v>33.6</v>
      </c>
      <c r="R9" s="47">
        <f t="shared" si="8"/>
        <v>162.4</v>
      </c>
      <c r="S9" s="47">
        <f t="shared" si="9"/>
        <v>33.6</v>
      </c>
      <c r="T9" s="47">
        <f t="shared" si="10"/>
        <v>38.4</v>
      </c>
      <c r="U9" s="47">
        <f t="shared" si="11"/>
        <v>20</v>
      </c>
    </row>
    <row r="10" spans="3:21" ht="20.100000000000001" customHeight="1" x14ac:dyDescent="0.25">
      <c r="C10" s="45" t="s">
        <v>18</v>
      </c>
      <c r="D10" s="45">
        <v>2.5</v>
      </c>
      <c r="E10" s="45">
        <v>1.2</v>
      </c>
      <c r="F10" s="34"/>
      <c r="G10" s="25">
        <v>9</v>
      </c>
      <c r="H10" s="46">
        <f t="shared" si="0"/>
        <v>129.6</v>
      </c>
      <c r="I10" s="46">
        <f t="shared" si="1"/>
        <v>30.599999999999998</v>
      </c>
      <c r="J10" s="46">
        <f t="shared" si="2"/>
        <v>38.699999999999996</v>
      </c>
      <c r="K10" s="46">
        <f t="shared" si="3"/>
        <v>1.8</v>
      </c>
      <c r="L10" s="46">
        <f t="shared" si="4"/>
        <v>10.799999999999999</v>
      </c>
      <c r="M10" s="46">
        <f t="shared" si="5"/>
        <v>10.799999999999999</v>
      </c>
      <c r="N10" s="34"/>
      <c r="O10" s="25">
        <v>9</v>
      </c>
      <c r="P10" s="46">
        <f t="shared" si="6"/>
        <v>210.6</v>
      </c>
      <c r="Q10" s="46">
        <f t="shared" si="7"/>
        <v>37.800000000000004</v>
      </c>
      <c r="R10" s="46">
        <f t="shared" si="8"/>
        <v>182.70000000000002</v>
      </c>
      <c r="S10" s="46">
        <f t="shared" si="9"/>
        <v>37.800000000000004</v>
      </c>
      <c r="T10" s="46">
        <f t="shared" si="10"/>
        <v>43.199999999999996</v>
      </c>
      <c r="U10" s="46">
        <f t="shared" si="11"/>
        <v>22.5</v>
      </c>
    </row>
    <row r="11" spans="3:21" ht="20.100000000000001" customHeight="1" x14ac:dyDescent="0.25">
      <c r="C11" s="48"/>
      <c r="D11" s="48"/>
      <c r="E11" s="48"/>
      <c r="F11" s="34"/>
      <c r="G11" s="24">
        <v>10</v>
      </c>
      <c r="H11" s="47">
        <f t="shared" si="0"/>
        <v>144</v>
      </c>
      <c r="I11" s="47">
        <f t="shared" si="1"/>
        <v>34</v>
      </c>
      <c r="J11" s="47">
        <f t="shared" si="2"/>
        <v>43</v>
      </c>
      <c r="K11" s="47">
        <f t="shared" si="3"/>
        <v>2</v>
      </c>
      <c r="L11" s="47">
        <f t="shared" si="4"/>
        <v>12</v>
      </c>
      <c r="M11" s="47">
        <f t="shared" si="5"/>
        <v>12</v>
      </c>
      <c r="N11" s="34"/>
      <c r="O11" s="24">
        <v>10</v>
      </c>
      <c r="P11" s="47">
        <f t="shared" si="6"/>
        <v>234</v>
      </c>
      <c r="Q11" s="47">
        <f t="shared" si="7"/>
        <v>42</v>
      </c>
      <c r="R11" s="47">
        <f t="shared" si="8"/>
        <v>203</v>
      </c>
      <c r="S11" s="47">
        <f t="shared" si="9"/>
        <v>42</v>
      </c>
      <c r="T11" s="47">
        <f t="shared" si="10"/>
        <v>48</v>
      </c>
      <c r="U11" s="47">
        <f t="shared" si="11"/>
        <v>25</v>
      </c>
    </row>
    <row r="12" spans="3:21" ht="20.100000000000001" customHeight="1" x14ac:dyDescent="0.25">
      <c r="C12" s="34"/>
      <c r="D12" s="34"/>
      <c r="E12" s="34"/>
      <c r="F12" s="34"/>
      <c r="G12" s="25">
        <v>11</v>
      </c>
      <c r="H12" s="46">
        <f t="shared" si="0"/>
        <v>158.4</v>
      </c>
      <c r="I12" s="46">
        <f t="shared" si="1"/>
        <v>37.4</v>
      </c>
      <c r="J12" s="46">
        <f t="shared" si="2"/>
        <v>47.3</v>
      </c>
      <c r="K12" s="46">
        <f t="shared" si="3"/>
        <v>2.2000000000000002</v>
      </c>
      <c r="L12" s="46">
        <f t="shared" si="4"/>
        <v>13.2</v>
      </c>
      <c r="M12" s="46">
        <f t="shared" si="5"/>
        <v>13.2</v>
      </c>
      <c r="N12" s="34"/>
      <c r="O12" s="25">
        <v>11</v>
      </c>
      <c r="P12" s="46">
        <f t="shared" si="6"/>
        <v>257.39999999999998</v>
      </c>
      <c r="Q12" s="46">
        <f t="shared" si="7"/>
        <v>46.2</v>
      </c>
      <c r="R12" s="46">
        <f t="shared" si="8"/>
        <v>223.3</v>
      </c>
      <c r="S12" s="46">
        <f t="shared" si="9"/>
        <v>46.2</v>
      </c>
      <c r="T12" s="46">
        <f t="shared" si="10"/>
        <v>52.8</v>
      </c>
      <c r="U12" s="46">
        <f t="shared" si="11"/>
        <v>27.5</v>
      </c>
    </row>
    <row r="13" spans="3:21" ht="20.100000000000001" customHeight="1" x14ac:dyDescent="0.25">
      <c r="C13" s="38" t="s">
        <v>5</v>
      </c>
      <c r="D13" s="38" t="s">
        <v>6</v>
      </c>
      <c r="E13" s="38" t="s">
        <v>7</v>
      </c>
      <c r="F13" s="34"/>
      <c r="G13" s="24">
        <v>12</v>
      </c>
      <c r="H13" s="47">
        <f t="shared" si="0"/>
        <v>172.8</v>
      </c>
      <c r="I13" s="47">
        <f t="shared" si="1"/>
        <v>40.799999999999997</v>
      </c>
      <c r="J13" s="47">
        <f t="shared" si="2"/>
        <v>51.599999999999994</v>
      </c>
      <c r="K13" s="47">
        <f t="shared" si="3"/>
        <v>2.4000000000000004</v>
      </c>
      <c r="L13" s="47">
        <f t="shared" si="4"/>
        <v>14.399999999999999</v>
      </c>
      <c r="M13" s="47">
        <f t="shared" si="5"/>
        <v>14.399999999999999</v>
      </c>
      <c r="N13" s="34"/>
      <c r="O13" s="24">
        <v>12</v>
      </c>
      <c r="P13" s="47">
        <f t="shared" si="6"/>
        <v>280.79999999999995</v>
      </c>
      <c r="Q13" s="47">
        <f t="shared" si="7"/>
        <v>50.400000000000006</v>
      </c>
      <c r="R13" s="47">
        <f t="shared" si="8"/>
        <v>243.60000000000002</v>
      </c>
      <c r="S13" s="47">
        <f t="shared" si="9"/>
        <v>50.400000000000006</v>
      </c>
      <c r="T13" s="47">
        <f t="shared" si="10"/>
        <v>57.599999999999994</v>
      </c>
      <c r="U13" s="47">
        <f t="shared" si="11"/>
        <v>30</v>
      </c>
    </row>
    <row r="14" spans="3:21" ht="20.100000000000001" customHeight="1" thickBot="1" x14ac:dyDescent="0.3">
      <c r="C14" s="49" t="s">
        <v>8</v>
      </c>
      <c r="D14" s="50" t="s">
        <v>44</v>
      </c>
      <c r="E14" s="51"/>
      <c r="F14" s="34"/>
      <c r="G14" s="25">
        <v>13</v>
      </c>
      <c r="H14" s="46">
        <f t="shared" si="0"/>
        <v>187.20000000000002</v>
      </c>
      <c r="I14" s="46">
        <f t="shared" si="1"/>
        <v>44.199999999999996</v>
      </c>
      <c r="J14" s="46">
        <f t="shared" si="2"/>
        <v>55.9</v>
      </c>
      <c r="K14" s="46">
        <f t="shared" si="3"/>
        <v>2.6</v>
      </c>
      <c r="L14" s="46">
        <f t="shared" si="4"/>
        <v>15.6</v>
      </c>
      <c r="M14" s="46">
        <f t="shared" si="5"/>
        <v>15.6</v>
      </c>
      <c r="N14" s="34"/>
      <c r="O14" s="25">
        <v>13</v>
      </c>
      <c r="P14" s="46">
        <f t="shared" si="6"/>
        <v>304.2</v>
      </c>
      <c r="Q14" s="46">
        <f t="shared" si="7"/>
        <v>54.6</v>
      </c>
      <c r="R14" s="46">
        <f t="shared" si="8"/>
        <v>263.90000000000003</v>
      </c>
      <c r="S14" s="46">
        <f t="shared" si="9"/>
        <v>54.6</v>
      </c>
      <c r="T14" s="46">
        <f t="shared" si="10"/>
        <v>62.4</v>
      </c>
      <c r="U14" s="46">
        <f t="shared" si="11"/>
        <v>32.5</v>
      </c>
    </row>
    <row r="15" spans="3:21" ht="20.100000000000001" customHeight="1" thickBot="1" x14ac:dyDescent="0.3">
      <c r="C15" s="52" t="s">
        <v>9</v>
      </c>
      <c r="D15" s="52">
        <v>236.7</v>
      </c>
      <c r="E15" s="52">
        <v>11.7</v>
      </c>
      <c r="F15" s="34"/>
      <c r="G15" s="24">
        <v>14</v>
      </c>
      <c r="H15" s="47">
        <f t="shared" si="0"/>
        <v>201.6</v>
      </c>
      <c r="I15" s="47">
        <f t="shared" si="1"/>
        <v>47.6</v>
      </c>
      <c r="J15" s="47">
        <f t="shared" si="2"/>
        <v>60.199999999999996</v>
      </c>
      <c r="K15" s="47">
        <f t="shared" si="3"/>
        <v>2.8000000000000003</v>
      </c>
      <c r="L15" s="47">
        <f t="shared" si="4"/>
        <v>16.8</v>
      </c>
      <c r="M15" s="47">
        <f t="shared" si="5"/>
        <v>16.8</v>
      </c>
      <c r="N15" s="34"/>
      <c r="O15" s="24">
        <v>14</v>
      </c>
      <c r="P15" s="47">
        <f t="shared" si="6"/>
        <v>327.59999999999997</v>
      </c>
      <c r="Q15" s="47">
        <f t="shared" si="7"/>
        <v>58.800000000000004</v>
      </c>
      <c r="R15" s="47">
        <f t="shared" si="8"/>
        <v>284.2</v>
      </c>
      <c r="S15" s="47">
        <f t="shared" si="9"/>
        <v>58.800000000000004</v>
      </c>
      <c r="T15" s="47">
        <f t="shared" si="10"/>
        <v>67.2</v>
      </c>
      <c r="U15" s="47">
        <f t="shared" si="11"/>
        <v>35</v>
      </c>
    </row>
    <row r="16" spans="3:21" ht="20.100000000000001" customHeight="1" thickBot="1" x14ac:dyDescent="0.3">
      <c r="C16" s="53" t="s">
        <v>11</v>
      </c>
      <c r="D16" s="53">
        <v>45.3</v>
      </c>
      <c r="E16" s="53">
        <v>6.3</v>
      </c>
      <c r="F16" s="34"/>
      <c r="G16" s="25">
        <v>15</v>
      </c>
      <c r="H16" s="46">
        <f t="shared" si="0"/>
        <v>216</v>
      </c>
      <c r="I16" s="46">
        <f t="shared" si="1"/>
        <v>51</v>
      </c>
      <c r="J16" s="46">
        <f t="shared" si="2"/>
        <v>64.5</v>
      </c>
      <c r="K16" s="46">
        <f t="shared" si="3"/>
        <v>3</v>
      </c>
      <c r="L16" s="46">
        <f t="shared" si="4"/>
        <v>18</v>
      </c>
      <c r="M16" s="46">
        <f t="shared" si="5"/>
        <v>18</v>
      </c>
      <c r="N16" s="34"/>
      <c r="O16" s="25">
        <v>15</v>
      </c>
      <c r="P16" s="46">
        <f t="shared" si="6"/>
        <v>351</v>
      </c>
      <c r="Q16" s="46">
        <f t="shared" si="7"/>
        <v>63</v>
      </c>
      <c r="R16" s="46">
        <f t="shared" si="8"/>
        <v>304.5</v>
      </c>
      <c r="S16" s="46">
        <f t="shared" si="9"/>
        <v>63</v>
      </c>
      <c r="T16" s="46">
        <f t="shared" si="10"/>
        <v>72</v>
      </c>
      <c r="U16" s="46">
        <f t="shared" si="11"/>
        <v>37.5</v>
      </c>
    </row>
    <row r="17" spans="3:21" ht="20.100000000000001" customHeight="1" thickBot="1" x14ac:dyDescent="0.3">
      <c r="C17" s="52" t="s">
        <v>13</v>
      </c>
      <c r="D17" s="52">
        <v>13</v>
      </c>
      <c r="E17" s="52">
        <v>1.9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3:21" ht="20.100000000000001" customHeight="1" thickBot="1" x14ac:dyDescent="0.3">
      <c r="C18" s="53" t="s">
        <v>15</v>
      </c>
      <c r="D18" s="53">
        <v>46.7</v>
      </c>
      <c r="E18" s="53">
        <v>23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3:21" ht="17.25" thickBot="1" x14ac:dyDescent="0.3">
      <c r="C19" s="52" t="s">
        <v>17</v>
      </c>
      <c r="D19" s="52">
        <v>19.2</v>
      </c>
      <c r="E19" s="52">
        <v>4.0999999999999996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3:21" ht="17.25" thickBot="1" x14ac:dyDescent="0.3">
      <c r="C20" s="53" t="s">
        <v>19</v>
      </c>
      <c r="D20" s="53">
        <v>1</v>
      </c>
      <c r="E20" s="53">
        <v>0.7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</sheetData>
  <mergeCells count="9">
    <mergeCell ref="C3:C4"/>
    <mergeCell ref="D4:E4"/>
    <mergeCell ref="D14:E14"/>
    <mergeCell ref="O3:O4"/>
    <mergeCell ref="P3:U3"/>
    <mergeCell ref="P5:U5"/>
    <mergeCell ref="H5:M5"/>
    <mergeCell ref="G3:G4"/>
    <mergeCell ref="H3: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Apresentação</vt:lpstr>
      <vt:lpstr>Adubação de correção</vt:lpstr>
      <vt:lpstr>Adubação de manutenção</vt:lpstr>
      <vt:lpstr>Extração-exportação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Cintia Souza</cp:lastModifiedBy>
  <dcterms:created xsi:type="dcterms:W3CDTF">2019-12-20T02:03:54Z</dcterms:created>
  <dcterms:modified xsi:type="dcterms:W3CDTF">2020-11-03T19:23:37Z</dcterms:modified>
</cp:coreProperties>
</file>