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\Desktop\Aegro\7_Gráfico\Planilhas\Planilha Funrural\Editada\"/>
    </mc:Choice>
  </mc:AlternateContent>
  <xr:revisionPtr revIDLastSave="0" documentId="13_ncr:1_{1770CFB4-AE22-4C56-A63E-9342468A304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APRESENTAÇÃO" sheetId="3" r:id="rId1"/>
    <sheet name="SIMULACAO DE CONTRIBUICAO" sheetId="1" r:id="rId2"/>
    <sheet name="CÁLCULO CUSTO MÉDIO FOLH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39" i="1" l="1"/>
  <c r="AA39" i="1" s="1"/>
  <c r="Y38" i="1"/>
  <c r="AA38" i="1" s="1"/>
  <c r="Y37" i="1"/>
  <c r="AA37" i="1" s="1"/>
  <c r="Y36" i="1"/>
  <c r="AA36" i="1" s="1"/>
  <c r="Y35" i="1"/>
  <c r="AA35" i="1" s="1"/>
  <c r="Y34" i="1"/>
  <c r="AA34" i="1" s="1"/>
  <c r="Y33" i="1"/>
  <c r="AA33" i="1" s="1"/>
  <c r="Y27" i="1"/>
  <c r="AA27" i="1" s="1"/>
  <c r="Y26" i="1"/>
  <c r="AA26" i="1" s="1"/>
  <c r="Y25" i="1"/>
  <c r="AA25" i="1" s="1"/>
  <c r="Y24" i="1"/>
  <c r="AA24" i="1" s="1"/>
  <c r="Y23" i="1"/>
  <c r="AA23" i="1" s="1"/>
  <c r="Y22" i="1"/>
  <c r="AA22" i="1" s="1"/>
  <c r="Y21" i="1"/>
  <c r="AA21" i="1" s="1"/>
  <c r="Y15" i="1"/>
  <c r="AA15" i="1" s="1"/>
  <c r="Y14" i="1"/>
  <c r="AA14" i="1" s="1"/>
  <c r="Y13" i="1"/>
  <c r="AA13" i="1" s="1"/>
  <c r="Y12" i="1"/>
  <c r="AA12" i="1" s="1"/>
  <c r="Y11" i="1"/>
  <c r="AA11" i="1" s="1"/>
  <c r="Y10" i="1"/>
  <c r="AA10" i="1" s="1"/>
  <c r="Y9" i="1"/>
  <c r="AA9" i="1" s="1"/>
  <c r="O39" i="1"/>
  <c r="Q39" i="1" s="1"/>
  <c r="O38" i="1"/>
  <c r="Q38" i="1" s="1"/>
  <c r="O37" i="1"/>
  <c r="Q37" i="1" s="1"/>
  <c r="O36" i="1"/>
  <c r="Q36" i="1" s="1"/>
  <c r="O35" i="1"/>
  <c r="Q35" i="1" s="1"/>
  <c r="O34" i="1"/>
  <c r="Q34" i="1" s="1"/>
  <c r="O33" i="1"/>
  <c r="Q33" i="1" s="1"/>
  <c r="B16" i="1"/>
  <c r="M40" i="1"/>
  <c r="E15" i="1"/>
  <c r="M28" i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O40" i="1" l="1"/>
  <c r="D16" i="1" s="1"/>
  <c r="Q40" i="1"/>
  <c r="O28" i="1"/>
  <c r="D15" i="1" s="1"/>
  <c r="Q21" i="1"/>
  <c r="Q28" i="1" s="1"/>
  <c r="F15" i="1" l="1"/>
  <c r="G15" i="1" s="1"/>
  <c r="F16" i="1"/>
  <c r="B14" i="1" l="1"/>
  <c r="M16" i="1"/>
  <c r="O15" i="1"/>
  <c r="Q15" i="1" s="1"/>
  <c r="O14" i="1"/>
  <c r="Q14" i="1" s="1"/>
  <c r="O13" i="1"/>
  <c r="Q13" i="1" s="1"/>
  <c r="O12" i="1"/>
  <c r="Q12" i="1" s="1"/>
  <c r="O11" i="1"/>
  <c r="Q11" i="1" s="1"/>
  <c r="O10" i="1"/>
  <c r="O9" i="1"/>
  <c r="Q9" i="1" s="1"/>
  <c r="E19" i="1"/>
  <c r="W40" i="1"/>
  <c r="W28" i="1"/>
  <c r="F26" i="1"/>
  <c r="D19" i="2"/>
  <c r="D20" i="2" s="1"/>
  <c r="C19" i="2"/>
  <c r="C20" i="2" s="1"/>
  <c r="C52" i="1"/>
  <c r="F43" i="1"/>
  <c r="E36" i="1"/>
  <c r="G36" i="1" s="1"/>
  <c r="E35" i="1"/>
  <c r="G35" i="1" s="1"/>
  <c r="E34" i="1"/>
  <c r="G34" i="1" s="1"/>
  <c r="E33" i="1"/>
  <c r="G33" i="1" s="1"/>
  <c r="E32" i="1"/>
  <c r="G32" i="1" s="1"/>
  <c r="B19" i="1"/>
  <c r="E18" i="1"/>
  <c r="B18" i="1"/>
  <c r="W16" i="1"/>
  <c r="E17" i="1"/>
  <c r="B17" i="1"/>
  <c r="E16" i="1"/>
  <c r="B15" i="1"/>
  <c r="E14" i="1"/>
  <c r="O16" i="1" l="1"/>
  <c r="D14" i="1" s="1"/>
  <c r="Q10" i="1"/>
  <c r="Q16" i="1" s="1"/>
  <c r="AA40" i="1"/>
  <c r="Y40" i="1"/>
  <c r="D19" i="1" s="1"/>
  <c r="AA28" i="1"/>
  <c r="Y28" i="1"/>
  <c r="D18" i="1" s="1"/>
  <c r="Y16" i="1"/>
  <c r="D17" i="1" s="1"/>
  <c r="G38" i="1"/>
  <c r="D23" i="2"/>
  <c r="D24" i="2" s="1"/>
  <c r="AA16" i="1"/>
  <c r="N43" i="1" l="1"/>
  <c r="F19" i="1"/>
  <c r="G19" i="1" s="1"/>
  <c r="F14" i="1"/>
  <c r="G14" i="1" s="1"/>
  <c r="F17" i="1"/>
  <c r="G17" i="1" s="1"/>
  <c r="F18" i="1"/>
  <c r="G18" i="1" s="1"/>
  <c r="G41" i="1"/>
  <c r="G40" i="1"/>
  <c r="G16" i="1"/>
  <c r="G21" i="1" l="1"/>
  <c r="G25" i="1" s="1"/>
  <c r="G42" i="1" s="1"/>
  <c r="G43" i="1" s="1"/>
  <c r="G48" i="1" s="1"/>
  <c r="G23" i="1" l="1"/>
  <c r="G24" i="1"/>
  <c r="G26" i="1" l="1"/>
  <c r="G47" i="1" s="1"/>
  <c r="G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Heitor</author>
  </authors>
  <commentList>
    <comment ref="G20" authorId="0" shapeId="0" xr:uid="{00000000-0006-0000-0000-000006000000}">
      <text>
        <r>
          <rPr>
            <b/>
            <sz val="9"/>
            <color rgb="FF000000"/>
            <rFont val="Segoe UI"/>
            <family val="2"/>
          </rPr>
          <t>Estimativa genérica de Receitas para o ano. Opção para aqueles produtores que não possuem controle por fazenda.</t>
        </r>
      </text>
    </comment>
    <comment ref="D30" authorId="1" shapeId="0" xr:uid="{9AEA4B10-043C-4457-8247-CB0BA9F074FA}">
      <text>
        <r>
          <rPr>
            <b/>
            <sz val="9"/>
            <color indexed="81"/>
            <rFont val="Segoe UI"/>
            <family val="2"/>
          </rPr>
          <t>Aqui o produtor irá preencher a média salarial de seus funcionários tendo por base o preenchimento da ABA CALCULO CUSTO MEDIO FOLHA. Nesta aba ele iá inserir o CUSTO TOTAL MENSAL DA FOLHA e DIVIDIR pela quantidade de funcionários</t>
        </r>
      </text>
    </comment>
    <comment ref="E30" authorId="1" shapeId="0" xr:uid="{E57BC39B-49DF-4D3F-83CD-F5DC576FCF64}">
      <text>
        <r>
          <rPr>
            <b/>
            <sz val="9"/>
            <color indexed="81"/>
            <rFont val="Segoe UI"/>
            <family val="2"/>
          </rPr>
          <t xml:space="preserve">Este resultado é a multiplicação da quantidade de funcionário pela média salarial dos salários </t>
        </r>
      </text>
    </comment>
    <comment ref="F30" authorId="1" shapeId="0" xr:uid="{56D42DD0-FAD3-4F95-BB6D-43A1BAF80F5D}">
      <text>
        <r>
          <rPr>
            <b/>
            <sz val="9"/>
            <color indexed="81"/>
            <rFont val="Segoe UI"/>
            <family val="2"/>
          </rPr>
          <t>Os 13,33 são compostos de. 
12 partes referentes aos salários mensais. 
01 parte referente ao décimo terceiro 
e 0,33 referente ao terço adicional de férias. 
Desta forma temos uma representação do custo total em salários anualmente dos salários</t>
        </r>
      </text>
    </comment>
    <comment ref="G37" authorId="0" shapeId="0" xr:uid="{00000000-0006-0000-0000-000007000000}">
      <text>
        <r>
          <rPr>
            <b/>
            <sz val="9"/>
            <color rgb="FF000000"/>
            <rFont val="Segoe UI"/>
            <family val="2"/>
          </rPr>
          <t>Estimativa genérica de despesas com folha de pagamento. Para aqueles produtores que não possuem controle por fazenda</t>
        </r>
      </text>
    </comment>
  </commentList>
</comments>
</file>

<file path=xl/sharedStrings.xml><?xml version="1.0" encoding="utf-8"?>
<sst xmlns="http://schemas.openxmlformats.org/spreadsheetml/2006/main" count="137" uniqueCount="63">
  <si>
    <t>Contribuinte</t>
  </si>
  <si>
    <t xml:space="preserve">JOSÉ PRODUTOR RURAL </t>
  </si>
  <si>
    <t>SOJA</t>
  </si>
  <si>
    <t>SAFRA/2021/2022</t>
  </si>
  <si>
    <t>Produção</t>
  </si>
  <si>
    <t>Valor Unitário</t>
  </si>
  <si>
    <t>CANA</t>
  </si>
  <si>
    <t>Data da Simulação</t>
  </si>
  <si>
    <t>IMÓVEIS RURAIS</t>
  </si>
  <si>
    <t>Área</t>
  </si>
  <si>
    <t>Hectare</t>
  </si>
  <si>
    <t>Total</t>
  </si>
  <si>
    <t>Saco</t>
  </si>
  <si>
    <t>TON</t>
  </si>
  <si>
    <t>Fazenda A</t>
  </si>
  <si>
    <t>1. ESTIMATIVAS de Comercialização de Produção Rural</t>
  </si>
  <si>
    <t>Fazenda B</t>
  </si>
  <si>
    <t>Cultura</t>
  </si>
  <si>
    <t>Quantidade</t>
  </si>
  <si>
    <t>Unidade</t>
  </si>
  <si>
    <t>Fazenda C</t>
  </si>
  <si>
    <t>TOTAL</t>
  </si>
  <si>
    <t>MILHO</t>
  </si>
  <si>
    <t>TOMATE</t>
  </si>
  <si>
    <t>Estimativa Genérica de Receitas da Atividade Rural</t>
  </si>
  <si>
    <t>Contribuição Previdenciária</t>
  </si>
  <si>
    <t>INSS / Funrural</t>
  </si>
  <si>
    <t>SORGO</t>
  </si>
  <si>
    <t>ARROZ</t>
  </si>
  <si>
    <t>TOTAL GERAL</t>
  </si>
  <si>
    <t>Imóvel</t>
  </si>
  <si>
    <t>Meses</t>
  </si>
  <si>
    <t>Estimativa Genérica</t>
  </si>
  <si>
    <t>INSS Empregador</t>
  </si>
  <si>
    <t>TOTAL DO ANO</t>
  </si>
  <si>
    <t>COMPARATIVO</t>
  </si>
  <si>
    <t>Opção I - Contribuição Prev. sobre Comercialização de Produção Rural</t>
  </si>
  <si>
    <t>Opção II - Contribuição Prev. sobre Folha de Salários</t>
  </si>
  <si>
    <t>Diferença</t>
  </si>
  <si>
    <t>Assinatura</t>
  </si>
  <si>
    <t>Nome</t>
  </si>
  <si>
    <t>Opção Escolhida</t>
  </si>
  <si>
    <t>FAZENDA SÃO JOSÉ</t>
  </si>
  <si>
    <t>Mês/ano</t>
  </si>
  <si>
    <t>MÉDIA</t>
  </si>
  <si>
    <t>Percentual de Reajuste</t>
  </si>
  <si>
    <t>Valor do Reajuste</t>
  </si>
  <si>
    <t>Valor média salarial Reajustada</t>
  </si>
  <si>
    <t>SENAR</t>
  </si>
  <si>
    <t xml:space="preserve">SENAR </t>
  </si>
  <si>
    <t>Valor unitário</t>
  </si>
  <si>
    <t>Valor total</t>
  </si>
  <si>
    <t>ESTIMATIVAS PARA O ANO-CALENDÁRIO 2022</t>
  </si>
  <si>
    <t>Demonstrativo FUNRURAL</t>
  </si>
  <si>
    <t>2. ESTIMATIVAS de Folha de salários</t>
  </si>
  <si>
    <t>Quantidade Funcionários</t>
  </si>
  <si>
    <t>Média Mensal Salarial</t>
  </si>
  <si>
    <t>Simulação Folha Mensal</t>
  </si>
  <si>
    <t>Valor Anual</t>
  </si>
  <si>
    <t>RAT (Risco Acidente Trabalho)</t>
  </si>
  <si>
    <t>Quantidade Empregados</t>
  </si>
  <si>
    <t>TOTAL PROVENTOS</t>
  </si>
  <si>
    <t>JOSÉ PRODUTOR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</si>
</sst>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* #,##0_-;\-* #,##0_-;_-* \-??_-;_-@_-"/>
    <numFmt numFmtId="166" formatCode="_-[$R$-416]\ * #,##0.00_-;\-[$R$-416]\ * #,##0.00_-;_-[$R$-416]\ * &quot;-&quot;??_-;_-@_-"/>
  </numFmts>
  <fonts count="27" x14ac:knownFonts="1">
    <font>
      <sz val="11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3"/>
      <color rgb="FF005F6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1"/>
      <color rgb="FFFF0000"/>
      <name val="Arial"/>
      <family val="2"/>
    </font>
    <font>
      <b/>
      <sz val="11"/>
      <color rgb="FF005F61"/>
      <name val="Arial"/>
      <family val="2"/>
    </font>
    <font>
      <b/>
      <sz val="14"/>
      <color rgb="FF005F61"/>
      <name val="Arial"/>
      <family val="2"/>
    </font>
    <font>
      <sz val="12"/>
      <color rgb="FF000000"/>
      <name val="Arial"/>
      <family val="2"/>
    </font>
    <font>
      <u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Calibri"/>
      <family val="2"/>
    </font>
    <font>
      <u/>
      <sz val="11"/>
      <color rgb="FF000000"/>
      <name val="Calibri"/>
      <family val="2"/>
      <charset val="1"/>
    </font>
    <font>
      <b/>
      <sz val="9"/>
      <color indexed="81"/>
      <name val="Segoe UI"/>
      <family val="2"/>
    </font>
    <font>
      <b/>
      <sz val="9"/>
      <color rgb="FF000000"/>
      <name val="Segoe UI"/>
      <family val="2"/>
    </font>
    <font>
      <sz val="11"/>
      <color rgb="FF005F61"/>
      <name val="Arial"/>
      <family val="2"/>
    </font>
    <font>
      <b/>
      <sz val="13"/>
      <color theme="0"/>
      <name val="Arial"/>
      <family val="2"/>
    </font>
    <font>
      <b/>
      <sz val="14"/>
      <color rgb="FF005F61"/>
      <name val="Calibri"/>
      <family val="2"/>
      <charset val="1"/>
    </font>
    <font>
      <b/>
      <sz val="11"/>
      <color rgb="FF005F6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005F6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C65E"/>
        <bgColor rgb="FFD9D9D9"/>
      </patternFill>
    </fill>
    <fill>
      <patternFill patternType="solid">
        <fgColor rgb="FFFEEDCB"/>
        <bgColor rgb="FFFFFF00"/>
      </patternFill>
    </fill>
    <fill>
      <patternFill patternType="solid">
        <fgColor rgb="FF00C65E"/>
        <bgColor indexed="64"/>
      </patternFill>
    </fill>
    <fill>
      <patternFill patternType="solid">
        <fgColor rgb="FF005F61"/>
        <bgColor rgb="FF003300"/>
      </patternFill>
    </fill>
    <fill>
      <patternFill patternType="solid">
        <fgColor rgb="FF00C65E"/>
        <bgColor rgb="FFDDD9C3"/>
      </patternFill>
    </fill>
    <fill>
      <patternFill patternType="solid">
        <fgColor rgb="FF005F61"/>
        <bgColor rgb="FFDDD9C3"/>
      </patternFill>
    </fill>
    <fill>
      <patternFill patternType="solid">
        <fgColor rgb="FFFEEDCB"/>
        <bgColor rgb="FFEBF1DE"/>
      </patternFill>
    </fill>
    <fill>
      <patternFill patternType="solid">
        <fgColor rgb="FFFEEDCB"/>
        <bgColor indexed="64"/>
      </patternFill>
    </fill>
    <fill>
      <patternFill patternType="solid">
        <fgColor rgb="FFF5F5F5"/>
        <bgColor rgb="FFD9D9D9"/>
      </patternFill>
    </fill>
    <fill>
      <patternFill patternType="solid">
        <fgColor theme="0"/>
        <bgColor rgb="FFF2F2F2"/>
      </patternFill>
    </fill>
    <fill>
      <patternFill patternType="solid">
        <fgColor rgb="FF00C65E"/>
        <bgColor rgb="FF003300"/>
      </patternFill>
    </fill>
    <fill>
      <patternFill patternType="solid">
        <fgColor rgb="FFFEEDCB"/>
        <bgColor rgb="FFDDD9C3"/>
      </patternFill>
    </fill>
    <fill>
      <patternFill patternType="solid">
        <fgColor rgb="FFFEEDCB"/>
        <bgColor rgb="FF339966"/>
      </patternFill>
    </fill>
  </fills>
  <borders count="7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5F61"/>
      </left>
      <right style="thin">
        <color rgb="FF005F61"/>
      </right>
      <top style="thin">
        <color rgb="FF005F61"/>
      </top>
      <bottom style="thin">
        <color rgb="FF005F61"/>
      </bottom>
      <diagonal/>
    </border>
    <border>
      <left style="thin">
        <color rgb="FF005F61"/>
      </left>
      <right/>
      <top style="thin">
        <color rgb="FF005F61"/>
      </top>
      <bottom style="thin">
        <color rgb="FF005F61"/>
      </bottom>
      <diagonal/>
    </border>
    <border>
      <left/>
      <right/>
      <top style="thin">
        <color rgb="FF005F61"/>
      </top>
      <bottom style="thin">
        <color rgb="FF005F61"/>
      </bottom>
      <diagonal/>
    </border>
    <border>
      <left/>
      <right style="thin">
        <color rgb="FF005F61"/>
      </right>
      <top style="thin">
        <color rgb="FF005F61"/>
      </top>
      <bottom style="thin">
        <color rgb="FF005F61"/>
      </bottom>
      <diagonal/>
    </border>
    <border>
      <left style="thin">
        <color rgb="FF005F61"/>
      </left>
      <right/>
      <top/>
      <bottom/>
      <diagonal/>
    </border>
    <border>
      <left/>
      <right style="thin">
        <color rgb="FF005F61"/>
      </right>
      <top/>
      <bottom/>
      <diagonal/>
    </border>
    <border>
      <left style="thin">
        <color rgb="FF005F61"/>
      </left>
      <right/>
      <top/>
      <bottom style="thin">
        <color rgb="FF005F61"/>
      </bottom>
      <diagonal/>
    </border>
    <border>
      <left/>
      <right/>
      <top/>
      <bottom style="thin">
        <color rgb="FF005F61"/>
      </bottom>
      <diagonal/>
    </border>
    <border>
      <left/>
      <right style="thin">
        <color rgb="FF005F61"/>
      </right>
      <top/>
      <bottom style="thin">
        <color rgb="FF005F61"/>
      </bottom>
      <diagonal/>
    </border>
    <border>
      <left style="thin">
        <color rgb="FF005F61"/>
      </left>
      <right/>
      <top style="thin">
        <color rgb="FF005F61"/>
      </top>
      <bottom/>
      <diagonal/>
    </border>
    <border>
      <left/>
      <right/>
      <top style="thin">
        <color rgb="FF005F61"/>
      </top>
      <bottom/>
      <diagonal/>
    </border>
    <border>
      <left/>
      <right style="thin">
        <color rgb="FF005F61"/>
      </right>
      <top style="thin">
        <color rgb="FF005F61"/>
      </top>
      <bottom/>
      <diagonal/>
    </border>
    <border>
      <left style="thin">
        <color rgb="FF005F61"/>
      </left>
      <right style="thin">
        <color rgb="FF005F61"/>
      </right>
      <top/>
      <bottom style="thin">
        <color rgb="FF005F61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5F61"/>
      </bottom>
      <diagonal/>
    </border>
    <border>
      <left style="thin">
        <color theme="0"/>
      </left>
      <right style="thin">
        <color theme="0"/>
      </right>
      <top style="thin">
        <color rgb="FF005F61"/>
      </top>
      <bottom style="thin">
        <color rgb="FF005F61"/>
      </bottom>
      <diagonal/>
    </border>
    <border>
      <left style="thin">
        <color rgb="FF005F61"/>
      </left>
      <right style="thin">
        <color theme="0"/>
      </right>
      <top style="thin">
        <color rgb="FF005F61"/>
      </top>
      <bottom style="thin">
        <color rgb="FF005F61"/>
      </bottom>
      <diagonal/>
    </border>
    <border>
      <left/>
      <right style="thin">
        <color theme="0"/>
      </right>
      <top style="thin">
        <color rgb="FF005F61"/>
      </top>
      <bottom style="thin">
        <color rgb="FF005F61"/>
      </bottom>
      <diagonal/>
    </border>
    <border>
      <left style="thin">
        <color theme="0"/>
      </left>
      <right style="thin">
        <color theme="0"/>
      </right>
      <top style="thin">
        <color rgb="FF005F61"/>
      </top>
      <bottom/>
      <diagonal/>
    </border>
    <border>
      <left/>
      <right style="thin">
        <color theme="0"/>
      </right>
      <top style="thin">
        <color rgb="FF005F61"/>
      </top>
      <bottom/>
      <diagonal/>
    </border>
    <border>
      <left style="thin">
        <color theme="0"/>
      </left>
      <right/>
      <top/>
      <bottom style="thin">
        <color rgb="FF005F61"/>
      </bottom>
      <diagonal/>
    </border>
    <border>
      <left/>
      <right style="thin">
        <color theme="0"/>
      </right>
      <top/>
      <bottom style="thin">
        <color rgb="FF005F61"/>
      </bottom>
      <diagonal/>
    </border>
    <border>
      <left style="thin">
        <color rgb="FF005F61"/>
      </left>
      <right style="thin">
        <color rgb="FF005F61"/>
      </right>
      <top/>
      <bottom/>
      <diagonal/>
    </border>
    <border>
      <left style="thin">
        <color rgb="FF005F61"/>
      </left>
      <right style="thin">
        <color theme="0"/>
      </right>
      <top style="thin">
        <color rgb="FF005F6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05F61"/>
      </top>
      <bottom style="thin">
        <color theme="0"/>
      </bottom>
      <diagonal/>
    </border>
    <border>
      <left style="thin">
        <color theme="0"/>
      </left>
      <right style="thin">
        <color rgb="FF005F61"/>
      </right>
      <top style="thin">
        <color rgb="FF005F61"/>
      </top>
      <bottom style="thin">
        <color theme="0"/>
      </bottom>
      <diagonal/>
    </border>
    <border>
      <left style="thin">
        <color rgb="FF005F6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005F61"/>
      </right>
      <top style="thin">
        <color theme="0"/>
      </top>
      <bottom/>
      <diagonal/>
    </border>
    <border>
      <left style="thin">
        <color rgb="FF005F61"/>
      </left>
      <right style="thin">
        <color theme="0"/>
      </right>
      <top/>
      <bottom style="thin">
        <color rgb="FF005F6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5F61"/>
      </left>
      <right style="thin">
        <color theme="0"/>
      </right>
      <top style="thin">
        <color auto="1"/>
      </top>
      <bottom/>
      <diagonal/>
    </border>
    <border>
      <left style="thin">
        <color rgb="FF005F61"/>
      </left>
      <right style="thin">
        <color theme="0"/>
      </right>
      <top/>
      <bottom/>
      <diagonal/>
    </border>
    <border>
      <left style="thin">
        <color rgb="FF005F61"/>
      </left>
      <right/>
      <top style="thin">
        <color auto="1"/>
      </top>
      <bottom style="thin">
        <color rgb="FF005F61"/>
      </bottom>
      <diagonal/>
    </border>
    <border>
      <left/>
      <right/>
      <top style="thin">
        <color auto="1"/>
      </top>
      <bottom style="thin">
        <color rgb="FF005F61"/>
      </bottom>
      <diagonal/>
    </border>
    <border>
      <left/>
      <right style="thin">
        <color rgb="FF005F61"/>
      </right>
      <top style="thin">
        <color auto="1"/>
      </top>
      <bottom style="thin">
        <color rgb="FF005F6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rgb="FF005F61"/>
      </left>
      <right style="thin">
        <color rgb="FF005F61"/>
      </right>
      <top style="thin">
        <color rgb="FF005F61"/>
      </top>
      <bottom/>
      <diagonal/>
    </border>
    <border>
      <left style="thin">
        <color rgb="FF005F61"/>
      </left>
      <right/>
      <top style="thin">
        <color rgb="FF005F61"/>
      </top>
      <bottom style="thin">
        <color auto="1"/>
      </bottom>
      <diagonal/>
    </border>
    <border>
      <left/>
      <right/>
      <top style="thin">
        <color rgb="FF005F61"/>
      </top>
      <bottom style="thin">
        <color auto="1"/>
      </bottom>
      <diagonal/>
    </border>
    <border>
      <left/>
      <right style="thin">
        <color auto="1"/>
      </right>
      <top style="thin">
        <color rgb="FF005F61"/>
      </top>
      <bottom style="thin">
        <color auto="1"/>
      </bottom>
      <diagonal/>
    </border>
    <border>
      <left/>
      <right style="thin">
        <color rgb="FF005F61"/>
      </right>
      <top style="thin">
        <color rgb="FF005F6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5F61"/>
      </bottom>
      <diagonal/>
    </border>
    <border>
      <left/>
      <right style="thin">
        <color indexed="64"/>
      </right>
      <top style="thin">
        <color indexed="64"/>
      </top>
      <bottom style="thin">
        <color rgb="FF005F61"/>
      </bottom>
      <diagonal/>
    </border>
    <border>
      <left style="thin">
        <color indexed="64"/>
      </left>
      <right/>
      <top style="thin">
        <color rgb="FF005F6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rgb="FF005F61"/>
      </left>
      <right style="thin">
        <color theme="0"/>
      </right>
      <top style="thin">
        <color rgb="FF005F61"/>
      </top>
      <bottom style="thin">
        <color auto="1"/>
      </bottom>
      <diagonal/>
    </border>
    <border>
      <left style="thin">
        <color rgb="FF005F6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rgb="FF005F61"/>
      </left>
      <right style="thin">
        <color auto="1"/>
      </right>
      <top style="thin">
        <color auto="1"/>
      </top>
      <bottom/>
      <diagonal/>
    </border>
    <border>
      <left style="thin">
        <color rgb="FF005F61"/>
      </left>
      <right style="thin">
        <color indexed="64"/>
      </right>
      <top/>
      <bottom/>
      <diagonal/>
    </border>
    <border>
      <left style="thin">
        <color theme="0"/>
      </left>
      <right style="thin">
        <color rgb="FF005F61"/>
      </right>
      <top style="thin">
        <color auto="1"/>
      </top>
      <bottom/>
      <diagonal/>
    </border>
    <border>
      <left style="thin">
        <color theme="0"/>
      </left>
      <right style="thin">
        <color rgb="FF005F61"/>
      </right>
      <top/>
      <bottom/>
      <diagonal/>
    </border>
    <border>
      <left/>
      <right/>
      <top style="thin">
        <color rgb="FF005F61"/>
      </top>
      <bottom style="thin">
        <color theme="0"/>
      </bottom>
      <diagonal/>
    </border>
    <border>
      <left/>
      <right style="thin">
        <color rgb="FF005F61"/>
      </right>
      <top style="thin">
        <color rgb="FF005F61"/>
      </top>
      <bottom style="thin">
        <color theme="0"/>
      </bottom>
      <diagonal/>
    </border>
    <border>
      <left style="thin">
        <color rgb="FF005F61"/>
      </left>
      <right/>
      <top style="thin">
        <color theme="0"/>
      </top>
      <bottom/>
      <diagonal/>
    </border>
    <border>
      <left/>
      <right style="thin">
        <color rgb="FF005F61"/>
      </right>
      <top style="thin">
        <color theme="0"/>
      </top>
      <bottom style="thin">
        <color theme="0"/>
      </bottom>
      <diagonal/>
    </border>
    <border>
      <left style="thin">
        <color rgb="FF005F61"/>
      </left>
      <right/>
      <top/>
      <bottom style="thin">
        <color theme="0"/>
      </bottom>
      <diagonal/>
    </border>
    <border>
      <left style="thin">
        <color theme="0"/>
      </left>
      <right style="thin">
        <color rgb="FF005F61"/>
      </right>
      <top style="thin">
        <color theme="0"/>
      </top>
      <bottom style="thin">
        <color theme="0"/>
      </bottom>
      <diagonal/>
    </border>
    <border>
      <left style="thin">
        <color rgb="FF005F61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164" fontId="4" fillId="0" borderId="0" applyBorder="0" applyProtection="0"/>
    <xf numFmtId="164" fontId="4" fillId="0" borderId="0" applyBorder="0" applyProtection="0"/>
    <xf numFmtId="44" fontId="4" fillId="0" borderId="0" applyFont="0" applyFill="0" applyBorder="0" applyAlignment="0" applyProtection="0"/>
  </cellStyleXfs>
  <cellXfs count="217">
    <xf numFmtId="0" fontId="0" fillId="0" borderId="0" xfId="0"/>
    <xf numFmtId="0" fontId="6" fillId="2" borderId="32" xfId="0" applyFont="1" applyFill="1" applyBorder="1" applyAlignment="1">
      <alignment horizontal="center" vertical="center"/>
    </xf>
    <xf numFmtId="165" fontId="7" fillId="0" borderId="36" xfId="1" applyNumberFormat="1" applyFont="1" applyBorder="1" applyAlignment="1" applyProtection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7" fillId="0" borderId="0" xfId="1" applyFont="1" applyBorder="1" applyAlignment="1" applyProtection="1">
      <alignment vertical="center"/>
    </xf>
    <xf numFmtId="165" fontId="7" fillId="0" borderId="0" xfId="1" applyNumberFormat="1" applyFont="1" applyBorder="1" applyAlignment="1" applyProtection="1">
      <alignment vertical="center"/>
    </xf>
    <xf numFmtId="164" fontId="7" fillId="0" borderId="0" xfId="1" applyFont="1" applyBorder="1" applyAlignment="1" applyProtection="1">
      <alignment horizontal="center" vertical="center"/>
    </xf>
    <xf numFmtId="165" fontId="7" fillId="3" borderId="0" xfId="1" applyNumberFormat="1" applyFont="1" applyFill="1" applyBorder="1" applyAlignment="1" applyProtection="1">
      <alignment vertical="center"/>
    </xf>
    <xf numFmtId="164" fontId="7" fillId="3" borderId="0" xfId="1" applyFont="1" applyFill="1" applyBorder="1" applyAlignment="1" applyProtection="1">
      <alignment horizontal="center" vertical="center"/>
    </xf>
    <xf numFmtId="164" fontId="6" fillId="6" borderId="34" xfId="1" applyFont="1" applyFill="1" applyBorder="1" applyAlignment="1" applyProtection="1">
      <alignment vertical="center"/>
    </xf>
    <xf numFmtId="0" fontId="6" fillId="6" borderId="28" xfId="0" applyFont="1" applyFill="1" applyBorder="1" applyAlignment="1">
      <alignment vertical="center"/>
    </xf>
    <xf numFmtId="165" fontId="6" fillId="6" borderId="35" xfId="1" applyNumberFormat="1" applyFont="1" applyFill="1" applyBorder="1" applyAlignment="1" applyProtection="1">
      <alignment vertical="center"/>
    </xf>
    <xf numFmtId="164" fontId="6" fillId="6" borderId="35" xfId="1" applyFont="1" applyFill="1" applyBorder="1" applyAlignment="1" applyProtection="1">
      <alignment vertical="center"/>
    </xf>
    <xf numFmtId="164" fontId="6" fillId="6" borderId="29" xfId="1" applyFont="1" applyFill="1" applyBorder="1" applyAlignment="1" applyProtection="1">
      <alignment vertical="center"/>
    </xf>
    <xf numFmtId="0" fontId="6" fillId="6" borderId="29" xfId="0" applyFont="1" applyFill="1" applyBorder="1" applyAlignment="1">
      <alignment vertical="center"/>
    </xf>
    <xf numFmtId="165" fontId="6" fillId="6" borderId="29" xfId="1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164" fontId="6" fillId="7" borderId="19" xfId="1" applyFont="1" applyFill="1" applyBorder="1" applyAlignment="1" applyProtection="1">
      <alignment vertical="center"/>
    </xf>
    <xf numFmtId="164" fontId="6" fillId="6" borderId="28" xfId="1" applyFont="1" applyFill="1" applyBorder="1" applyAlignment="1" applyProtection="1">
      <alignment vertical="center"/>
    </xf>
    <xf numFmtId="165" fontId="6" fillId="6" borderId="28" xfId="1" applyNumberFormat="1" applyFont="1" applyFill="1" applyBorder="1" applyAlignment="1" applyProtection="1">
      <alignment vertical="center"/>
    </xf>
    <xf numFmtId="164" fontId="6" fillId="6" borderId="31" xfId="1" applyFont="1" applyFill="1" applyBorder="1" applyAlignment="1" applyProtection="1">
      <alignment vertical="center"/>
    </xf>
    <xf numFmtId="0" fontId="6" fillId="6" borderId="31" xfId="0" applyFont="1" applyFill="1" applyBorder="1" applyAlignment="1">
      <alignment vertical="center"/>
    </xf>
    <xf numFmtId="165" fontId="6" fillId="6" borderId="31" xfId="1" applyNumberFormat="1" applyFont="1" applyFill="1" applyBorder="1" applyAlignment="1" applyProtection="1">
      <alignment vertical="center"/>
    </xf>
    <xf numFmtId="10" fontId="7" fillId="3" borderId="21" xfId="1" applyNumberFormat="1" applyFont="1" applyFill="1" applyBorder="1" applyAlignment="1" applyProtection="1">
      <alignment vertical="center"/>
    </xf>
    <xf numFmtId="10" fontId="7" fillId="0" borderId="0" xfId="0" applyNumberFormat="1" applyFont="1" applyBorder="1" applyAlignment="1">
      <alignment vertical="center"/>
    </xf>
    <xf numFmtId="10" fontId="7" fillId="3" borderId="0" xfId="0" applyNumberFormat="1" applyFont="1" applyFill="1" applyBorder="1" applyAlignment="1">
      <alignment vertical="center"/>
    </xf>
    <xf numFmtId="10" fontId="9" fillId="7" borderId="18" xfId="0" applyNumberFormat="1" applyFont="1" applyFill="1" applyBorder="1" applyAlignment="1">
      <alignment vertical="center"/>
    </xf>
    <xf numFmtId="164" fontId="7" fillId="0" borderId="36" xfId="1" applyFont="1" applyBorder="1" applyAlignment="1" applyProtection="1">
      <alignment vertical="center"/>
    </xf>
    <xf numFmtId="0" fontId="9" fillId="7" borderId="47" xfId="0" applyFont="1" applyFill="1" applyBorder="1" applyAlignment="1">
      <alignment vertical="center"/>
    </xf>
    <xf numFmtId="0" fontId="9" fillId="7" borderId="48" xfId="0" applyFont="1" applyFill="1" applyBorder="1" applyAlignment="1">
      <alignment vertical="center"/>
    </xf>
    <xf numFmtId="0" fontId="6" fillId="2" borderId="5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1" applyFont="1" applyFill="1" applyBorder="1" applyAlignment="1" applyProtection="1">
      <alignment vertical="center"/>
    </xf>
    <xf numFmtId="164" fontId="6" fillId="0" borderId="0" xfId="1" applyFont="1" applyFill="1" applyBorder="1" applyAlignment="1" applyProtection="1">
      <alignment vertical="center"/>
    </xf>
    <xf numFmtId="166" fontId="7" fillId="0" borderId="16" xfId="1" applyNumberFormat="1" applyFont="1" applyBorder="1" applyAlignment="1" applyProtection="1">
      <alignment vertical="center"/>
    </xf>
    <xf numFmtId="166" fontId="7" fillId="3" borderId="16" xfId="1" applyNumberFormat="1" applyFont="1" applyFill="1" applyBorder="1" applyAlignment="1" applyProtection="1">
      <alignment vertical="center"/>
    </xf>
    <xf numFmtId="44" fontId="7" fillId="3" borderId="22" xfId="3" applyFont="1" applyFill="1" applyBorder="1" applyAlignment="1" applyProtection="1">
      <alignment vertical="center"/>
    </xf>
    <xf numFmtId="44" fontId="7" fillId="0" borderId="16" xfId="3" applyFont="1" applyBorder="1" applyAlignment="1">
      <alignment vertical="center"/>
    </xf>
    <xf numFmtId="44" fontId="7" fillId="3" borderId="16" xfId="3" applyFont="1" applyFill="1" applyBorder="1" applyAlignment="1">
      <alignment vertical="center"/>
    </xf>
    <xf numFmtId="44" fontId="7" fillId="0" borderId="16" xfId="3" applyFont="1" applyBorder="1" applyAlignment="1" applyProtection="1">
      <alignment vertical="center"/>
    </xf>
    <xf numFmtId="44" fontId="7" fillId="3" borderId="22" xfId="3" applyFont="1" applyFill="1" applyBorder="1" applyAlignment="1">
      <alignment vertical="center"/>
    </xf>
    <xf numFmtId="44" fontId="9" fillId="7" borderId="49" xfId="3" applyFont="1" applyFill="1" applyBorder="1" applyAlignment="1">
      <alignment vertical="center"/>
    </xf>
    <xf numFmtId="44" fontId="9" fillId="7" borderId="19" xfId="3" applyFont="1" applyFill="1" applyBorder="1" applyAlignment="1">
      <alignment vertical="center"/>
    </xf>
    <xf numFmtId="44" fontId="7" fillId="12" borderId="16" xfId="3" applyFont="1" applyFill="1" applyBorder="1" applyAlignment="1">
      <alignment vertical="center"/>
    </xf>
    <xf numFmtId="44" fontId="7" fillId="13" borderId="16" xfId="3" applyFont="1" applyFill="1" applyBorder="1" applyAlignment="1">
      <alignment vertical="center"/>
    </xf>
    <xf numFmtId="44" fontId="18" fillId="0" borderId="14" xfId="3" applyFont="1" applyBorder="1" applyAlignment="1">
      <alignment vertical="center"/>
    </xf>
    <xf numFmtId="44" fontId="7" fillId="0" borderId="36" xfId="3" applyFont="1" applyBorder="1" applyAlignment="1" applyProtection="1">
      <alignment vertical="center"/>
    </xf>
    <xf numFmtId="44" fontId="6" fillId="6" borderId="19" xfId="3" applyFont="1" applyFill="1" applyBorder="1" applyAlignment="1" applyProtection="1">
      <alignment vertical="center"/>
    </xf>
    <xf numFmtId="44" fontId="6" fillId="6" borderId="14" xfId="3" applyFont="1" applyFill="1" applyBorder="1" applyAlignment="1" applyProtection="1">
      <alignment vertical="center"/>
    </xf>
    <xf numFmtId="44" fontId="24" fillId="0" borderId="0" xfId="3" applyFont="1" applyFill="1" applyAlignment="1">
      <alignment vertical="center"/>
    </xf>
    <xf numFmtId="0" fontId="24" fillId="0" borderId="0" xfId="0" applyFont="1" applyFill="1" applyAlignment="1">
      <alignment vertical="center"/>
    </xf>
    <xf numFmtId="49" fontId="24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9" fontId="0" fillId="0" borderId="0" xfId="0" applyNumberFormat="1" applyAlignment="1">
      <alignment vertical="center"/>
    </xf>
    <xf numFmtId="0" fontId="19" fillId="2" borderId="59" xfId="0" applyFont="1" applyFill="1" applyBorder="1" applyAlignment="1">
      <alignment vertical="center"/>
    </xf>
    <xf numFmtId="0" fontId="19" fillId="2" borderId="60" xfId="0" applyFont="1" applyFill="1" applyBorder="1" applyAlignment="1">
      <alignment vertical="center"/>
    </xf>
    <xf numFmtId="0" fontId="19" fillId="2" borderId="64" xfId="0" applyFont="1" applyFill="1" applyBorder="1" applyAlignment="1">
      <alignment vertical="center"/>
    </xf>
    <xf numFmtId="0" fontId="19" fillId="2" borderId="65" xfId="0" applyFont="1" applyFill="1" applyBorder="1" applyAlignment="1">
      <alignment vertical="center"/>
    </xf>
    <xf numFmtId="0" fontId="19" fillId="2" borderId="62" xfId="0" applyFont="1" applyFill="1" applyBorder="1" applyAlignment="1">
      <alignment vertical="center"/>
    </xf>
    <xf numFmtId="0" fontId="19" fillId="2" borderId="63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17" fontId="20" fillId="0" borderId="68" xfId="0" applyNumberFormat="1" applyFont="1" applyBorder="1" applyAlignment="1">
      <alignment horizontal="center" vertical="center"/>
    </xf>
    <xf numFmtId="17" fontId="20" fillId="0" borderId="69" xfId="0" applyNumberFormat="1" applyFont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1" fontId="3" fillId="14" borderId="18" xfId="0" applyNumberFormat="1" applyFont="1" applyFill="1" applyBorder="1" applyAlignment="1">
      <alignment horizontal="center" vertical="center"/>
    </xf>
    <xf numFmtId="44" fontId="23" fillId="5" borderId="22" xfId="3" applyFont="1" applyFill="1" applyBorder="1" applyAlignment="1" applyProtection="1">
      <alignment vertical="center"/>
      <protection locked="0"/>
    </xf>
    <xf numFmtId="0" fontId="7" fillId="5" borderId="36" xfId="0" applyFont="1" applyFill="1" applyBorder="1" applyAlignment="1" applyProtection="1">
      <alignment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44" fontId="7" fillId="5" borderId="36" xfId="3" applyFont="1" applyFill="1" applyBorder="1" applyAlignment="1" applyProtection="1">
      <alignment vertical="center"/>
      <protection locked="0"/>
    </xf>
    <xf numFmtId="164" fontId="7" fillId="5" borderId="36" xfId="1" applyFont="1" applyFill="1" applyBorder="1" applyAlignment="1" applyProtection="1">
      <alignment vertical="center"/>
      <protection locked="0"/>
    </xf>
    <xf numFmtId="44" fontId="23" fillId="5" borderId="55" xfId="3" applyFont="1" applyFill="1" applyBorder="1" applyAlignment="1" applyProtection="1">
      <alignment vertical="center"/>
      <protection locked="0"/>
    </xf>
    <xf numFmtId="4" fontId="7" fillId="5" borderId="36" xfId="0" applyNumberFormat="1" applyFont="1" applyFill="1" applyBorder="1" applyAlignment="1" applyProtection="1">
      <alignment vertical="center"/>
      <protection locked="0"/>
    </xf>
    <xf numFmtId="164" fontId="10" fillId="5" borderId="36" xfId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6" fillId="4" borderId="52" xfId="0" applyFont="1" applyFill="1" applyBorder="1" applyAlignment="1">
      <alignment horizontal="left" vertical="center"/>
    </xf>
    <xf numFmtId="0" fontId="6" fillId="4" borderId="53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6" fontId="3" fillId="7" borderId="16" xfId="0" applyNumberFormat="1" applyFont="1" applyFill="1" applyBorder="1" applyAlignment="1">
      <alignment vertical="center"/>
    </xf>
    <xf numFmtId="166" fontId="3" fillId="14" borderId="19" xfId="0" applyNumberFormat="1" applyFont="1" applyFill="1" applyBorder="1" applyAlignment="1">
      <alignment vertical="center"/>
    </xf>
    <xf numFmtId="166" fontId="19" fillId="6" borderId="4" xfId="0" applyNumberFormat="1" applyFont="1" applyFill="1" applyBorder="1" applyAlignment="1">
      <alignment vertical="center"/>
    </xf>
    <xf numFmtId="166" fontId="19" fillId="6" borderId="61" xfId="0" applyNumberFormat="1" applyFont="1" applyFill="1" applyBorder="1" applyAlignment="1">
      <alignment vertical="center"/>
    </xf>
    <xf numFmtId="0" fontId="0" fillId="5" borderId="22" xfId="2" applyNumberFormat="1" applyFont="1" applyFill="1" applyBorder="1" applyAlignment="1" applyProtection="1">
      <alignment horizontal="center" vertical="center"/>
      <protection locked="0"/>
    </xf>
    <xf numFmtId="166" fontId="0" fillId="5" borderId="51" xfId="2" applyNumberFormat="1" applyFon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166" fontId="0" fillId="5" borderId="36" xfId="2" applyNumberFormat="1" applyFont="1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10" fontId="26" fillId="11" borderId="50" xfId="0" applyNumberFormat="1" applyFont="1" applyFill="1" applyBorder="1" applyAlignment="1" applyProtection="1">
      <alignment vertical="center"/>
      <protection locked="0"/>
    </xf>
    <xf numFmtId="0" fontId="6" fillId="2" borderId="77" xfId="0" applyFont="1" applyFill="1" applyBorder="1" applyAlignment="1">
      <alignment horizontal="center" vertical="center"/>
    </xf>
    <xf numFmtId="0" fontId="5" fillId="16" borderId="20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2" fillId="5" borderId="15" xfId="0" applyFont="1" applyFill="1" applyBorder="1" applyAlignment="1" applyProtection="1">
      <alignment vertical="center"/>
      <protection locked="0"/>
    </xf>
    <xf numFmtId="0" fontId="12" fillId="5" borderId="0" xfId="0" applyFont="1" applyFill="1" applyBorder="1" applyAlignment="1" applyProtection="1">
      <alignment vertical="center"/>
      <protection locked="0"/>
    </xf>
    <xf numFmtId="0" fontId="12" fillId="5" borderId="16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5" borderId="15" xfId="0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vertical="center"/>
      <protection locked="0"/>
    </xf>
    <xf numFmtId="0" fontId="7" fillId="5" borderId="16" xfId="0" applyFont="1" applyFill="1" applyBorder="1" applyAlignment="1" applyProtection="1">
      <alignment vertical="center"/>
      <protection locked="0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  <protection locked="0"/>
    </xf>
    <xf numFmtId="0" fontId="7" fillId="11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5" fillId="16" borderId="72" xfId="0" applyFont="1" applyFill="1" applyBorder="1" applyAlignment="1">
      <alignment horizontal="center" vertical="center"/>
    </xf>
    <xf numFmtId="0" fontId="5" fillId="16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16" borderId="72" xfId="0" applyFont="1" applyFill="1" applyBorder="1" applyAlignment="1" applyProtection="1">
      <alignment horizontal="center" vertical="center"/>
      <protection locked="0"/>
    </xf>
    <xf numFmtId="0" fontId="5" fillId="16" borderId="73" xfId="0" applyFont="1" applyFill="1" applyBorder="1" applyAlignment="1" applyProtection="1">
      <alignment horizontal="center" vertical="center"/>
      <protection locked="0"/>
    </xf>
    <xf numFmtId="0" fontId="6" fillId="2" borderId="74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7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5" fillId="16" borderId="21" xfId="0" applyFont="1" applyFill="1" applyBorder="1" applyAlignment="1" applyProtection="1">
      <alignment horizontal="center" vertical="center"/>
      <protection locked="0"/>
    </xf>
    <xf numFmtId="0" fontId="5" fillId="16" borderId="22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10" borderId="2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14" fontId="17" fillId="11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24" fillId="9" borderId="0" xfId="0" applyNumberFormat="1" applyFont="1" applyFill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44" fontId="24" fillId="8" borderId="0" xfId="3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0" fontId="6" fillId="7" borderId="17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7" fillId="11" borderId="3" xfId="0" applyFont="1" applyFill="1" applyBorder="1" applyAlignment="1" applyProtection="1">
      <alignment horizontal="center" vertical="center"/>
      <protection locked="0"/>
    </xf>
    <xf numFmtId="0" fontId="7" fillId="13" borderId="15" xfId="0" applyFont="1" applyFill="1" applyBorder="1" applyAlignment="1">
      <alignment horizontal="left" vertical="center"/>
    </xf>
    <xf numFmtId="0" fontId="7" fillId="13" borderId="0" xfId="0" applyFont="1" applyFill="1" applyBorder="1" applyAlignment="1">
      <alignment horizontal="left" vertical="center"/>
    </xf>
    <xf numFmtId="0" fontId="7" fillId="12" borderId="15" xfId="0" applyFont="1" applyFill="1" applyBorder="1" applyAlignment="1">
      <alignment horizontal="left" vertical="center"/>
    </xf>
    <xf numFmtId="0" fontId="7" fillId="12" borderId="0" xfId="0" applyFont="1" applyFill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25" fillId="15" borderId="58" xfId="0" applyFont="1" applyFill="1" applyBorder="1" applyAlignment="1" applyProtection="1">
      <alignment horizontal="center" vertical="center"/>
      <protection locked="0"/>
    </xf>
    <xf numFmtId="0" fontId="25" fillId="15" borderId="53" xfId="0" applyFont="1" applyFill="1" applyBorder="1" applyAlignment="1" applyProtection="1">
      <alignment horizontal="center" vertical="center"/>
      <protection locked="0"/>
    </xf>
    <xf numFmtId="0" fontId="25" fillId="15" borderId="5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9" fillId="2" borderId="66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25" fillId="16" borderId="56" xfId="0" applyFont="1" applyFill="1" applyBorder="1" applyAlignment="1" applyProtection="1">
      <alignment horizontal="center" vertical="center"/>
      <protection locked="0"/>
    </xf>
    <xf numFmtId="0" fontId="25" fillId="16" borderId="48" xfId="0" applyFont="1" applyFill="1" applyBorder="1" applyAlignment="1" applyProtection="1">
      <alignment horizontal="center" vertical="center"/>
      <protection locked="0"/>
    </xf>
    <xf numFmtId="0" fontId="25" fillId="16" borderId="57" xfId="0" applyFont="1" applyFill="1" applyBorder="1" applyAlignment="1" applyProtection="1">
      <alignment horizontal="center" vertical="center"/>
      <protection locked="0"/>
    </xf>
  </cellXfs>
  <cellStyles count="4">
    <cellStyle name="Moeda" xfId="3" builtinId="4"/>
    <cellStyle name="Normal" xfId="0" builtinId="0"/>
    <cellStyle name="Vírgula" xfId="1" builtinId="3"/>
    <cellStyle name="Vírgula 2" xfId="2" xr:uid="{00000000-0005-0000-0000-000006000000}"/>
  </cellStyles>
  <dxfs count="5">
    <dxf>
      <fill>
        <patternFill>
          <bgColor theme="0"/>
        </patternFill>
      </fill>
    </dxf>
    <dxf>
      <fill>
        <patternFill>
          <fgColor rgb="FFF5F5F5"/>
          <bgColor rgb="FFF5F5F5"/>
        </patternFill>
      </fill>
    </dxf>
    <dxf>
      <font>
        <b/>
        <i val="0"/>
        <color theme="0"/>
      </font>
      <fill>
        <patternFill>
          <bgColor rgb="FF005F61"/>
        </patternFill>
      </fill>
    </dxf>
    <dxf>
      <font>
        <b/>
        <i val="0"/>
        <color theme="0"/>
      </font>
      <fill>
        <patternFill>
          <bgColor rgb="FF005F61"/>
        </patternFill>
      </fill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Estilo de Tabela 1" pivot="0" count="5" xr9:uid="{BB56302F-5C34-4689-8C1E-AC4EB3D1CA5A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BF1DE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9C3"/>
      <rgbColor rgb="FFD7E4BD"/>
      <rgbColor rgb="FFF2DCDB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4A765C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F61"/>
      <color rgb="FFFEEDCB"/>
      <color rgb="FF00C65E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egro.com.br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s://conhecimento.aegro.com.br/contato?utm_source=planilha&amp;utm_medium=content&amp;utm_campaign=planilha-funrural&amp;utm_content=banner-planilha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hyperlink" Target="https://conhecimento.aegro.com.br/contato?utm_source=planilha&amp;utm_medium=content&amp;utm_campaign=planilha-funrural&amp;utm_content=banner-planilha" TargetMode="External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https://conhecimento.aegro.com.br/contato?utm_source=planilha&amp;utm_medium=content&amp;utm_campaign=planilha-funrural&amp;utm_content=banner-planilh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4</xdr:row>
      <xdr:rowOff>45720</xdr:rowOff>
    </xdr:from>
    <xdr:ext cx="5212079" cy="283464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B1C1DC0-01BF-42BA-AEEB-DA1DB33998DD}"/>
            </a:ext>
          </a:extLst>
        </xdr:cNvPr>
        <xdr:cNvSpPr txBox="1"/>
      </xdr:nvSpPr>
      <xdr:spPr>
        <a:xfrm>
          <a:off x="236220" y="777240"/>
          <a:ext cx="5212079" cy="28346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rgbClr val="005F6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OLÁ!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200" b="0">
            <a:solidFill>
              <a:srgbClr val="333333"/>
            </a:solidFill>
            <a:latin typeface="Arial" panose="020B0604020202020204" pitchFamily="34" charset="0"/>
            <a:ea typeface="Calibri"/>
            <a:cs typeface="Arial" panose="020B0604020202020204" pitchFamily="34" charset="0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5F6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Essa planilha foi desenvolvida para simular a melhor opção de contribuição para o Funrural: </a:t>
          </a:r>
          <a:r>
            <a:rPr lang="en-US" sz="1200" b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sobre a comercialização da produção ou sobre a folha de pagamento.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200" b="0">
            <a:solidFill>
              <a:srgbClr val="333333"/>
            </a:solidFill>
            <a:latin typeface="Arial" panose="020B0604020202020204" pitchFamily="34" charset="0"/>
            <a:ea typeface="Calibri"/>
            <a:cs typeface="Arial" panose="020B0604020202020204" pitchFamily="34" charset="0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Para começar, liste as estimativas de comercialização da produção rural para o ano-calendário e as estimativas de folha de salários de uma ou mais fazendas. E lembre-se que o Senar é devido em ambos os casos, sempre sobre o valor da comercialização!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200" b="0">
            <a:solidFill>
              <a:srgbClr val="333333"/>
            </a:solidFill>
            <a:latin typeface="Arial" panose="020B0604020202020204" pitchFamily="34" charset="0"/>
            <a:ea typeface="Calibri"/>
            <a:cs typeface="Arial" panose="020B0604020202020204" pitchFamily="34" charset="0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>
              <a:solidFill>
                <a:srgbClr val="333333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Ao preencher esses campos os campos que estão em bege, ao fim da tabela, você poderá visualizar em reais qual é o valor a ser recolhido sobre cada uma das situações e, assim, fazer a escolha mais vantajosa para a empresa rural.</a:t>
          </a:r>
        </a:p>
      </xdr:txBody>
    </xdr:sp>
    <xdr:clientData fLocksWithSheet="0"/>
  </xdr:oneCellAnchor>
  <xdr:oneCellAnchor>
    <xdr:from>
      <xdr:col>10</xdr:col>
      <xdr:colOff>525792</xdr:colOff>
      <xdr:row>1</xdr:row>
      <xdr:rowOff>45720</xdr:rowOff>
    </xdr:from>
    <xdr:ext cx="552853" cy="367946"/>
    <xdr:pic>
      <xdr:nvPicPr>
        <xdr:cNvPr id="3" name="image2.png">
          <a:extLst>
            <a:ext uri="{FF2B5EF4-FFF2-40B4-BE49-F238E27FC236}">
              <a16:creationId xmlns:a16="http://schemas.microsoft.com/office/drawing/2014/main" id="{04490D5E-C6EF-4333-A35A-CE5A9EE0D1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21792" y="228600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266701</xdr:colOff>
      <xdr:row>1</xdr:row>
      <xdr:rowOff>34516</xdr:rowOff>
    </xdr:from>
    <xdr:ext cx="1098578" cy="283504"/>
    <xdr:pic>
      <xdr:nvPicPr>
        <xdr:cNvPr id="4" name="image2.png">
          <a:extLst>
            <a:ext uri="{FF2B5EF4-FFF2-40B4-BE49-F238E27FC236}">
              <a16:creationId xmlns:a16="http://schemas.microsoft.com/office/drawing/2014/main" id="{C664C008-8D00-49D6-8A00-4039FC6E7FE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1" y="217396"/>
          <a:ext cx="1098578" cy="283504"/>
        </a:xfrm>
        <a:prstGeom prst="rect">
          <a:avLst/>
        </a:prstGeom>
        <a:noFill/>
      </xdr:spPr>
    </xdr:pic>
    <xdr:clientData/>
  </xdr:oneCellAnchor>
  <xdr:twoCellAnchor editAs="oneCell">
    <xdr:from>
      <xdr:col>8</xdr:col>
      <xdr:colOff>160509</xdr:colOff>
      <xdr:row>0</xdr:row>
      <xdr:rowOff>160020</xdr:rowOff>
    </xdr:from>
    <xdr:to>
      <xdr:col>10</xdr:col>
      <xdr:colOff>175261</xdr:colOff>
      <xdr:row>3</xdr:row>
      <xdr:rowOff>14911</xdr:rowOff>
    </xdr:to>
    <xdr:pic>
      <xdr:nvPicPr>
        <xdr:cNvPr id="7" name="Imagem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2F254B-DEAB-4F0B-A64B-7C4D607E8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309" y="160020"/>
          <a:ext cx="1233952" cy="403531"/>
        </a:xfrm>
        <a:prstGeom prst="rect">
          <a:avLst/>
        </a:prstGeom>
      </xdr:spPr>
    </xdr:pic>
    <xdr:clientData/>
  </xdr:twoCellAnchor>
  <xdr:oneCellAnchor>
    <xdr:from>
      <xdr:col>0</xdr:col>
      <xdr:colOff>289560</xdr:colOff>
      <xdr:row>20</xdr:row>
      <xdr:rowOff>117922</xdr:rowOff>
    </xdr:from>
    <xdr:ext cx="6874083" cy="849818"/>
    <xdr:pic>
      <xdr:nvPicPr>
        <xdr:cNvPr id="8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33B77E-A6BE-4D0A-A9DC-826322FE01FC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9560" y="3775522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533880</xdr:colOff>
      <xdr:row>0</xdr:row>
      <xdr:rowOff>92880</xdr:rowOff>
    </xdr:from>
    <xdr:to>
      <xdr:col>2</xdr:col>
      <xdr:colOff>1019400</xdr:colOff>
      <xdr:row>4</xdr:row>
      <xdr:rowOff>156420</xdr:rowOff>
    </xdr:to>
    <xdr:pic>
      <xdr:nvPicPr>
        <xdr:cNvPr id="2" name="Imagem 2" descr="Lavoura10 - Blog da Aegro sobre gestão no campo e tecnologias agrícol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2821" y="92880"/>
          <a:ext cx="2430861" cy="789681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8</xdr:col>
      <xdr:colOff>17930</xdr:colOff>
      <xdr:row>48</xdr:row>
      <xdr:rowOff>54905</xdr:rowOff>
    </xdr:from>
    <xdr:ext cx="6875929" cy="850046"/>
    <xdr:pic>
      <xdr:nvPicPr>
        <xdr:cNvPr id="3" name="image1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70A4A3-E1A7-4282-9B9E-55B9480B44FC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76130" y="8848385"/>
          <a:ext cx="6875929" cy="850046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24</xdr:row>
      <xdr:rowOff>161108</xdr:rowOff>
    </xdr:from>
    <xdr:ext cx="5509260" cy="681090"/>
    <xdr:pic>
      <xdr:nvPicPr>
        <xdr:cNvPr id="3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DC5EA0-E041-4646-98F1-F990EB84E9E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881" y="4687388"/>
          <a:ext cx="5509260" cy="68109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9B009-33C8-46B5-8C17-1E0A45724753}">
  <dimension ref="A1:N38"/>
  <sheetViews>
    <sheetView showGridLines="0" tabSelected="1" workbookViewId="0">
      <selection activeCell="L8" sqref="L8"/>
    </sheetView>
  </sheetViews>
  <sheetFormatPr defaultColWidth="0" defaultRowHeight="14.4" zeroHeight="1" x14ac:dyDescent="0.3"/>
  <cols>
    <col min="1" max="13" width="8.88671875" customWidth="1"/>
    <col min="14" max="14" width="2.5546875" hidden="1" customWidth="1"/>
    <col min="15" max="16384" width="8.88671875" hidden="1"/>
  </cols>
  <sheetData>
    <row r="1" customFormat="1" x14ac:dyDescent="0.3"/>
    <row r="2" customFormat="1" x14ac:dyDescent="0.3"/>
    <row r="3" customFormat="1" x14ac:dyDescent="0.3"/>
    <row r="4" customFormat="1" x14ac:dyDescent="0.3"/>
    <row r="5" customFormat="1" x14ac:dyDescent="0.3"/>
    <row r="6" customFormat="1" x14ac:dyDescent="0.3"/>
    <row r="7" customFormat="1" x14ac:dyDescent="0.3"/>
    <row r="8" customFormat="1" x14ac:dyDescent="0.3"/>
    <row r="9" customFormat="1" x14ac:dyDescent="0.3"/>
    <row r="10" customFormat="1" x14ac:dyDescent="0.3"/>
    <row r="11" customFormat="1" x14ac:dyDescent="0.3"/>
    <row r="12" customFormat="1" x14ac:dyDescent="0.3"/>
    <row r="13" customFormat="1" x14ac:dyDescent="0.3"/>
    <row r="14" customFormat="1" x14ac:dyDescent="0.3"/>
    <row r="15" customFormat="1" x14ac:dyDescent="0.3"/>
    <row r="16" customFormat="1" x14ac:dyDescent="0.3"/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hidden="1" x14ac:dyDescent="0.3"/>
    <row r="29" customFormat="1" hidden="1" x14ac:dyDescent="0.3"/>
    <row r="30" customFormat="1" hidden="1" x14ac:dyDescent="0.3"/>
    <row r="31" customFormat="1" hidden="1" x14ac:dyDescent="0.3"/>
    <row r="32" customFormat="1" hidden="1" x14ac:dyDescent="0.3"/>
    <row r="33" customFormat="1" hidden="1" x14ac:dyDescent="0.3"/>
    <row r="34" customFormat="1" hidden="1" x14ac:dyDescent="0.3"/>
    <row r="35" customFormat="1" hidden="1" x14ac:dyDescent="0.3"/>
    <row r="36" customFormat="1" hidden="1" x14ac:dyDescent="0.3"/>
    <row r="37" customFormat="1" hidden="1" x14ac:dyDescent="0.3"/>
    <row r="38" customFormat="1" hidden="1" x14ac:dyDescent="0.3"/>
  </sheetData>
  <sheetProtection algorithmName="SHA-512" hashValue="+O5GTiPMZ9u3q+m8846XQ7MWlk8ZbhV14WQP6KFrzFKtMwbKCw4cQkyfxU3ezzMhLbbaODV9trTdqLxF8JTIdg==" saltValue="CpqPx0K9e+clAJ50sJi+Qw==" spinCount="100000" sheet="1" objects="1" scenarios="1" select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R53"/>
  <sheetViews>
    <sheetView showGridLines="0" zoomScale="85" zoomScaleNormal="85" workbookViewId="0">
      <selection activeCell="C53" sqref="C53:G53"/>
    </sheetView>
  </sheetViews>
  <sheetFormatPr defaultColWidth="0" defaultRowHeight="13.8" x14ac:dyDescent="0.3"/>
  <cols>
    <col min="1" max="1" width="3.88671875" style="6" customWidth="1"/>
    <col min="2" max="2" width="28.33203125" style="6" customWidth="1"/>
    <col min="3" max="3" width="16.33203125" style="6" customWidth="1"/>
    <col min="4" max="4" width="15" style="6" customWidth="1"/>
    <col min="5" max="5" width="17.5546875" style="6" customWidth="1"/>
    <col min="6" max="6" width="18.109375" style="6" customWidth="1"/>
    <col min="7" max="7" width="20.6640625" style="6" customWidth="1"/>
    <col min="8" max="8" width="3.44140625" style="6" customWidth="1"/>
    <col min="9" max="9" width="11.6640625" style="6" customWidth="1"/>
    <col min="10" max="10" width="9.109375" style="6" customWidth="1"/>
    <col min="11" max="11" width="9.33203125" style="6" customWidth="1"/>
    <col min="12" max="12" width="9.109375" style="6" customWidth="1"/>
    <col min="13" max="13" width="11.5546875" style="6" customWidth="1"/>
    <col min="14" max="14" width="9.33203125" style="6" customWidth="1"/>
    <col min="15" max="15" width="11.33203125" style="6" customWidth="1"/>
    <col min="16" max="16" width="10.109375" style="6" customWidth="1"/>
    <col min="17" max="17" width="22.6640625" style="6" customWidth="1"/>
    <col min="18" max="18" width="9.109375" style="6" customWidth="1"/>
    <col min="19" max="19" width="11.44140625" style="6" customWidth="1"/>
    <col min="20" max="22" width="9.109375" style="6" customWidth="1"/>
    <col min="23" max="23" width="10.109375" style="6" customWidth="1"/>
    <col min="24" max="24" width="9.109375" style="6" customWidth="1"/>
    <col min="25" max="26" width="10.109375" style="6" customWidth="1"/>
    <col min="27" max="27" width="22.6640625" style="6" customWidth="1"/>
    <col min="28" max="28" width="6.21875" style="40" customWidth="1"/>
    <col min="29" max="35" width="22.88671875" style="40" hidden="1" customWidth="1"/>
    <col min="36" max="36" width="6.21875" style="40" hidden="1" customWidth="1"/>
    <col min="37" max="43" width="8" style="40" hidden="1" customWidth="1"/>
    <col min="44" max="44" width="8" style="6" hidden="1" customWidth="1"/>
    <col min="45" max="1039" width="0" style="6" hidden="1" customWidth="1"/>
    <col min="1040" max="16384" width="0" style="6" hidden="1"/>
  </cols>
  <sheetData>
    <row r="2" spans="2:43" ht="15" customHeight="1" x14ac:dyDescent="0.3">
      <c r="E2" s="164" t="s">
        <v>53</v>
      </c>
      <c r="F2" s="165"/>
      <c r="G2" s="165"/>
    </row>
    <row r="3" spans="2:43" x14ac:dyDescent="0.3">
      <c r="E3" s="164"/>
      <c r="F3" s="165"/>
      <c r="G3" s="165"/>
      <c r="I3" s="7"/>
    </row>
    <row r="4" spans="2:43" x14ac:dyDescent="0.3">
      <c r="E4" s="164"/>
      <c r="F4" s="165"/>
      <c r="G4" s="165"/>
      <c r="I4" s="7"/>
    </row>
    <row r="5" spans="2:43" x14ac:dyDescent="0.3">
      <c r="D5" s="8"/>
      <c r="E5" s="164"/>
      <c r="F5" s="165"/>
      <c r="G5" s="165"/>
      <c r="I5" s="7"/>
    </row>
    <row r="6" spans="2:43" ht="16.8" x14ac:dyDescent="0.3">
      <c r="I6" s="106" t="s">
        <v>2</v>
      </c>
      <c r="J6" s="162" t="s">
        <v>3</v>
      </c>
      <c r="K6" s="162"/>
      <c r="L6" s="162"/>
      <c r="M6" s="162"/>
      <c r="N6" s="162"/>
      <c r="O6" s="162"/>
      <c r="P6" s="162"/>
      <c r="Q6" s="163"/>
      <c r="S6" s="106" t="s">
        <v>6</v>
      </c>
      <c r="T6" s="162" t="s">
        <v>3</v>
      </c>
      <c r="U6" s="162"/>
      <c r="V6" s="162"/>
      <c r="W6" s="162"/>
      <c r="X6" s="162"/>
      <c r="Y6" s="162"/>
      <c r="Z6" s="162"/>
      <c r="AA6" s="163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</row>
    <row r="7" spans="2:43" ht="15" customHeight="1" x14ac:dyDescent="0.3">
      <c r="B7" s="5" t="s">
        <v>0</v>
      </c>
      <c r="C7" s="166" t="s">
        <v>1</v>
      </c>
      <c r="D7" s="166"/>
      <c r="E7" s="166"/>
      <c r="F7" s="166"/>
      <c r="G7" s="166"/>
      <c r="I7" s="176" t="s">
        <v>8</v>
      </c>
      <c r="J7" s="167"/>
      <c r="K7" s="167"/>
      <c r="L7" s="167"/>
      <c r="M7" s="167" t="s">
        <v>9</v>
      </c>
      <c r="N7" s="167" t="s">
        <v>4</v>
      </c>
      <c r="O7" s="167"/>
      <c r="P7" s="167" t="s">
        <v>5</v>
      </c>
      <c r="Q7" s="168"/>
      <c r="S7" s="158" t="s">
        <v>8</v>
      </c>
      <c r="T7" s="154"/>
      <c r="U7" s="154"/>
      <c r="V7" s="154"/>
      <c r="W7" s="154" t="s">
        <v>9</v>
      </c>
      <c r="X7" s="154" t="s">
        <v>4</v>
      </c>
      <c r="Y7" s="154"/>
      <c r="Z7" s="154" t="s">
        <v>5</v>
      </c>
      <c r="AA7" s="155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spans="2:43" ht="16.8" x14ac:dyDescent="0.3">
      <c r="B8" s="5" t="s">
        <v>7</v>
      </c>
      <c r="C8" s="169">
        <v>44562</v>
      </c>
      <c r="D8" s="169"/>
      <c r="E8" s="169"/>
      <c r="F8" s="169"/>
      <c r="G8" s="169"/>
      <c r="I8" s="177"/>
      <c r="J8" s="147"/>
      <c r="K8" s="147"/>
      <c r="L8" s="147"/>
      <c r="M8" s="147"/>
      <c r="N8" s="93" t="s">
        <v>10</v>
      </c>
      <c r="O8" s="93" t="s">
        <v>11</v>
      </c>
      <c r="P8" s="107" t="s">
        <v>12</v>
      </c>
      <c r="Q8" s="3" t="s">
        <v>11</v>
      </c>
      <c r="S8" s="158"/>
      <c r="T8" s="154"/>
      <c r="U8" s="154"/>
      <c r="V8" s="154"/>
      <c r="W8" s="154"/>
      <c r="X8" s="94" t="s">
        <v>10</v>
      </c>
      <c r="Y8" s="94" t="s">
        <v>11</v>
      </c>
      <c r="Z8" s="108" t="s">
        <v>13</v>
      </c>
      <c r="AA8" s="105" t="s">
        <v>11</v>
      </c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2:43" x14ac:dyDescent="0.3">
      <c r="I9" s="119" t="s">
        <v>14</v>
      </c>
      <c r="J9" s="120"/>
      <c r="K9" s="120"/>
      <c r="L9" s="121"/>
      <c r="M9" s="87">
        <v>320</v>
      </c>
      <c r="N9" s="83">
        <v>70</v>
      </c>
      <c r="O9" s="2">
        <f>M9*N9</f>
        <v>22400</v>
      </c>
      <c r="P9" s="88">
        <v>165</v>
      </c>
      <c r="Q9" s="50">
        <f t="shared" ref="Q9:Q15" si="0">O9*P9</f>
        <v>3696000</v>
      </c>
      <c r="S9" s="119" t="s">
        <v>14</v>
      </c>
      <c r="T9" s="120"/>
      <c r="U9" s="120"/>
      <c r="V9" s="121"/>
      <c r="W9" s="87">
        <v>1</v>
      </c>
      <c r="X9" s="83">
        <v>1</v>
      </c>
      <c r="Y9" s="2">
        <f>W9*X9</f>
        <v>1</v>
      </c>
      <c r="Z9" s="88">
        <v>1</v>
      </c>
      <c r="AA9" s="50">
        <f t="shared" ref="AA9:AA15" si="1">Y9*Z9</f>
        <v>1</v>
      </c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spans="2:43" ht="17.399999999999999" x14ac:dyDescent="0.3">
      <c r="B10" s="170" t="s">
        <v>52</v>
      </c>
      <c r="C10" s="170"/>
      <c r="D10" s="170"/>
      <c r="E10" s="170"/>
      <c r="F10" s="170"/>
      <c r="G10" s="170"/>
      <c r="I10" s="119" t="s">
        <v>16</v>
      </c>
      <c r="J10" s="120"/>
      <c r="K10" s="120"/>
      <c r="L10" s="121"/>
      <c r="M10" s="87">
        <v>400</v>
      </c>
      <c r="N10" s="83">
        <v>65</v>
      </c>
      <c r="O10" s="2">
        <f t="shared" ref="O10:O15" si="2">M10*N10</f>
        <v>26000</v>
      </c>
      <c r="P10" s="88">
        <v>120</v>
      </c>
      <c r="Q10" s="50">
        <f t="shared" si="0"/>
        <v>3120000</v>
      </c>
      <c r="S10" s="119" t="s">
        <v>16</v>
      </c>
      <c r="T10" s="120"/>
      <c r="U10" s="120"/>
      <c r="V10" s="121"/>
      <c r="W10" s="87">
        <v>0</v>
      </c>
      <c r="X10" s="83">
        <v>0</v>
      </c>
      <c r="Y10" s="2">
        <f t="shared" ref="Y10:Y15" si="3">W10*X10</f>
        <v>0</v>
      </c>
      <c r="Z10" s="88"/>
      <c r="AA10" s="50">
        <f t="shared" si="1"/>
        <v>0</v>
      </c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spans="2:43" x14ac:dyDescent="0.3">
      <c r="H11" s="8"/>
      <c r="I11" s="119" t="s">
        <v>20</v>
      </c>
      <c r="J11" s="120"/>
      <c r="K11" s="120"/>
      <c r="L11" s="121"/>
      <c r="M11" s="87">
        <v>220</v>
      </c>
      <c r="N11" s="83">
        <v>60</v>
      </c>
      <c r="O11" s="2">
        <f t="shared" si="2"/>
        <v>13200</v>
      </c>
      <c r="P11" s="88">
        <v>120</v>
      </c>
      <c r="Q11" s="50">
        <f t="shared" si="0"/>
        <v>1584000</v>
      </c>
      <c r="S11" s="119" t="s">
        <v>20</v>
      </c>
      <c r="T11" s="120"/>
      <c r="U11" s="120"/>
      <c r="V11" s="121"/>
      <c r="W11" s="87">
        <v>0</v>
      </c>
      <c r="X11" s="83">
        <v>0</v>
      </c>
      <c r="Y11" s="2">
        <f t="shared" si="3"/>
        <v>0</v>
      </c>
      <c r="Z11" s="88"/>
      <c r="AA11" s="50">
        <f t="shared" si="1"/>
        <v>0</v>
      </c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spans="2:43" ht="14.4" customHeight="1" x14ac:dyDescent="0.3">
      <c r="B12" s="159" t="s">
        <v>15</v>
      </c>
      <c r="C12" s="160"/>
      <c r="D12" s="160"/>
      <c r="E12" s="160"/>
      <c r="F12" s="160"/>
      <c r="G12" s="161"/>
      <c r="I12" s="109"/>
      <c r="J12" s="110"/>
      <c r="K12" s="110"/>
      <c r="L12" s="111"/>
      <c r="M12" s="87"/>
      <c r="N12" s="83"/>
      <c r="O12" s="2">
        <f t="shared" si="2"/>
        <v>0</v>
      </c>
      <c r="P12" s="88">
        <v>0</v>
      </c>
      <c r="Q12" s="50">
        <f t="shared" si="0"/>
        <v>0</v>
      </c>
      <c r="S12" s="109"/>
      <c r="T12" s="110"/>
      <c r="U12" s="110"/>
      <c r="V12" s="111"/>
      <c r="W12" s="87"/>
      <c r="X12" s="83"/>
      <c r="Y12" s="2">
        <f t="shared" si="3"/>
        <v>0</v>
      </c>
      <c r="Z12" s="88">
        <v>0</v>
      </c>
      <c r="AA12" s="50">
        <f t="shared" si="1"/>
        <v>0</v>
      </c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2:43" ht="15.6" customHeight="1" x14ac:dyDescent="0.3">
      <c r="B13" s="171" t="s">
        <v>17</v>
      </c>
      <c r="C13" s="172"/>
      <c r="D13" s="1" t="s">
        <v>18</v>
      </c>
      <c r="E13" s="1" t="s">
        <v>19</v>
      </c>
      <c r="F13" s="1" t="s">
        <v>50</v>
      </c>
      <c r="G13" s="4" t="s">
        <v>51</v>
      </c>
      <c r="H13" s="9"/>
      <c r="I13" s="109"/>
      <c r="J13" s="110"/>
      <c r="K13" s="110"/>
      <c r="L13" s="111"/>
      <c r="M13" s="87"/>
      <c r="N13" s="83"/>
      <c r="O13" s="2">
        <f t="shared" si="2"/>
        <v>0</v>
      </c>
      <c r="P13" s="88">
        <v>0</v>
      </c>
      <c r="Q13" s="50">
        <f t="shared" si="0"/>
        <v>0</v>
      </c>
      <c r="S13" s="109"/>
      <c r="T13" s="110"/>
      <c r="U13" s="110"/>
      <c r="V13" s="111"/>
      <c r="W13" s="87"/>
      <c r="X13" s="83"/>
      <c r="Y13" s="2">
        <f t="shared" si="3"/>
        <v>0</v>
      </c>
      <c r="Z13" s="88">
        <v>0</v>
      </c>
      <c r="AA13" s="50">
        <f t="shared" si="1"/>
        <v>0</v>
      </c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2:43" x14ac:dyDescent="0.3">
      <c r="B14" s="152" t="str">
        <f>I6</f>
        <v>SOJA</v>
      </c>
      <c r="C14" s="153"/>
      <c r="D14" s="10">
        <f>O16</f>
        <v>61600</v>
      </c>
      <c r="E14" s="11" t="str">
        <f>P8</f>
        <v>Saco</v>
      </c>
      <c r="F14" s="10">
        <f>Q16/O16</f>
        <v>136.36363636363637</v>
      </c>
      <c r="G14" s="45">
        <f t="shared" ref="G14:G19" si="4">D14*F14</f>
        <v>8400000</v>
      </c>
      <c r="H14" s="9"/>
      <c r="I14" s="109"/>
      <c r="J14" s="110"/>
      <c r="K14" s="110"/>
      <c r="L14" s="111"/>
      <c r="M14" s="87"/>
      <c r="N14" s="83"/>
      <c r="O14" s="2">
        <f t="shared" si="2"/>
        <v>0</v>
      </c>
      <c r="P14" s="88">
        <v>0</v>
      </c>
      <c r="Q14" s="50">
        <f t="shared" si="0"/>
        <v>0</v>
      </c>
      <c r="S14" s="109"/>
      <c r="T14" s="110"/>
      <c r="U14" s="110"/>
      <c r="V14" s="111"/>
      <c r="W14" s="87"/>
      <c r="X14" s="83"/>
      <c r="Y14" s="2">
        <f t="shared" si="3"/>
        <v>0</v>
      </c>
      <c r="Z14" s="88">
        <v>0</v>
      </c>
      <c r="AA14" s="50">
        <f t="shared" si="1"/>
        <v>0</v>
      </c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2:43" x14ac:dyDescent="0.3">
      <c r="B15" s="149" t="str">
        <f>I18</f>
        <v>MILHO</v>
      </c>
      <c r="C15" s="150"/>
      <c r="D15" s="12">
        <f>O28</f>
        <v>122600</v>
      </c>
      <c r="E15" s="13" t="str">
        <f>P20</f>
        <v>Saco</v>
      </c>
      <c r="F15" s="12">
        <f>Q28/O28</f>
        <v>77.504078303425771</v>
      </c>
      <c r="G15" s="46">
        <f t="shared" si="4"/>
        <v>9502000</v>
      </c>
      <c r="H15" s="9"/>
      <c r="I15" s="119"/>
      <c r="J15" s="120"/>
      <c r="K15" s="120"/>
      <c r="L15" s="121"/>
      <c r="M15" s="87"/>
      <c r="N15" s="83"/>
      <c r="O15" s="2">
        <f t="shared" si="2"/>
        <v>0</v>
      </c>
      <c r="P15" s="88">
        <v>0</v>
      </c>
      <c r="Q15" s="50">
        <f t="shared" si="0"/>
        <v>0</v>
      </c>
      <c r="S15" s="119"/>
      <c r="T15" s="120"/>
      <c r="U15" s="120"/>
      <c r="V15" s="121"/>
      <c r="W15" s="87"/>
      <c r="X15" s="83"/>
      <c r="Y15" s="2">
        <f t="shared" si="3"/>
        <v>0</v>
      </c>
      <c r="Z15" s="88">
        <v>0</v>
      </c>
      <c r="AA15" s="50">
        <f t="shared" si="1"/>
        <v>0</v>
      </c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2:43" x14ac:dyDescent="0.3">
      <c r="B16" s="152" t="str">
        <f>I30</f>
        <v>SORGO</v>
      </c>
      <c r="C16" s="153"/>
      <c r="D16" s="10">
        <f>O40</f>
        <v>1</v>
      </c>
      <c r="E16" s="11" t="str">
        <f>P32</f>
        <v>Saco</v>
      </c>
      <c r="F16" s="10">
        <f>Q40/O40</f>
        <v>1</v>
      </c>
      <c r="G16" s="45">
        <f t="shared" si="4"/>
        <v>1</v>
      </c>
      <c r="H16" s="9"/>
      <c r="I16" s="156" t="s">
        <v>21</v>
      </c>
      <c r="J16" s="156"/>
      <c r="K16" s="156"/>
      <c r="L16" s="157"/>
      <c r="M16" s="14">
        <f>SUM(M9:M15)</f>
        <v>940</v>
      </c>
      <c r="N16" s="15"/>
      <c r="O16" s="16">
        <f>SUM(O9:O15)</f>
        <v>61600</v>
      </c>
      <c r="P16" s="17"/>
      <c r="Q16" s="58">
        <f>SUM(Q9:Q15)</f>
        <v>8400000</v>
      </c>
      <c r="S16" s="129" t="s">
        <v>21</v>
      </c>
      <c r="T16" s="129"/>
      <c r="U16" s="129"/>
      <c r="V16" s="130"/>
      <c r="W16" s="18">
        <f>SUM(W9:W15)</f>
        <v>1</v>
      </c>
      <c r="X16" s="19"/>
      <c r="Y16" s="20">
        <f>SUM(Y9:Y15)</f>
        <v>1</v>
      </c>
      <c r="Z16" s="18"/>
      <c r="AA16" s="59">
        <f>SUM(AA9:AA15)</f>
        <v>1</v>
      </c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</row>
    <row r="17" spans="2:43" x14ac:dyDescent="0.3">
      <c r="B17" s="149" t="str">
        <f>S6</f>
        <v>CANA</v>
      </c>
      <c r="C17" s="150"/>
      <c r="D17" s="12">
        <f>Y16</f>
        <v>1</v>
      </c>
      <c r="E17" s="13" t="str">
        <f>Z8</f>
        <v>TON</v>
      </c>
      <c r="F17" s="12">
        <f>AA16/Y16</f>
        <v>1</v>
      </c>
      <c r="G17" s="46">
        <f t="shared" si="4"/>
        <v>1</v>
      </c>
      <c r="H17" s="9"/>
      <c r="I17" s="151"/>
      <c r="J17" s="151"/>
      <c r="K17" s="151"/>
      <c r="L17" s="151"/>
      <c r="M17" s="21"/>
      <c r="N17" s="21"/>
      <c r="O17" s="10"/>
      <c r="P17" s="9"/>
      <c r="Q17" s="9"/>
    </row>
    <row r="18" spans="2:43" ht="16.8" x14ac:dyDescent="0.3">
      <c r="B18" s="152" t="str">
        <f>S18</f>
        <v>TOMATE</v>
      </c>
      <c r="C18" s="153"/>
      <c r="D18" s="10">
        <f>Y28</f>
        <v>1</v>
      </c>
      <c r="E18" s="11" t="str">
        <f>Z20</f>
        <v>TON</v>
      </c>
      <c r="F18" s="10">
        <f>AA28/Y28</f>
        <v>1</v>
      </c>
      <c r="G18" s="45">
        <f t="shared" si="4"/>
        <v>1</v>
      </c>
      <c r="H18" s="9"/>
      <c r="I18" s="106" t="s">
        <v>22</v>
      </c>
      <c r="J18" s="162" t="s">
        <v>3</v>
      </c>
      <c r="K18" s="162"/>
      <c r="L18" s="162"/>
      <c r="M18" s="162"/>
      <c r="N18" s="162"/>
      <c r="O18" s="162"/>
      <c r="P18" s="162"/>
      <c r="Q18" s="163"/>
      <c r="S18" s="106" t="s">
        <v>23</v>
      </c>
      <c r="T18" s="162" t="s">
        <v>3</v>
      </c>
      <c r="U18" s="162"/>
      <c r="V18" s="162"/>
      <c r="W18" s="162"/>
      <c r="X18" s="162"/>
      <c r="Y18" s="162"/>
      <c r="Z18" s="162"/>
      <c r="AA18" s="163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</row>
    <row r="19" spans="2:43" x14ac:dyDescent="0.3">
      <c r="B19" s="149" t="str">
        <f>S30</f>
        <v>ARROZ</v>
      </c>
      <c r="C19" s="150"/>
      <c r="D19" s="12">
        <f>Y40</f>
        <v>1</v>
      </c>
      <c r="E19" s="13" t="str">
        <f>Z32</f>
        <v>Saco</v>
      </c>
      <c r="F19" s="12">
        <f>AA40/Y40</f>
        <v>1</v>
      </c>
      <c r="G19" s="46">
        <f t="shared" si="4"/>
        <v>1</v>
      </c>
      <c r="H19" s="9"/>
      <c r="I19" s="176" t="s">
        <v>8</v>
      </c>
      <c r="J19" s="167"/>
      <c r="K19" s="167"/>
      <c r="L19" s="167"/>
      <c r="M19" s="167" t="s">
        <v>9</v>
      </c>
      <c r="N19" s="167" t="s">
        <v>4</v>
      </c>
      <c r="O19" s="167"/>
      <c r="P19" s="167" t="s">
        <v>5</v>
      </c>
      <c r="Q19" s="168"/>
      <c r="S19" s="158" t="s">
        <v>8</v>
      </c>
      <c r="T19" s="154"/>
      <c r="U19" s="154"/>
      <c r="V19" s="154"/>
      <c r="W19" s="154" t="s">
        <v>9</v>
      </c>
      <c r="X19" s="154" t="s">
        <v>4</v>
      </c>
      <c r="Y19" s="154"/>
      <c r="Z19" s="154" t="s">
        <v>5</v>
      </c>
      <c r="AA19" s="155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2:43" x14ac:dyDescent="0.3">
      <c r="B20" s="179" t="s">
        <v>24</v>
      </c>
      <c r="C20" s="180"/>
      <c r="D20" s="180"/>
      <c r="E20" s="180"/>
      <c r="F20" s="180"/>
      <c r="G20" s="81"/>
      <c r="H20" s="9"/>
      <c r="I20" s="177"/>
      <c r="J20" s="147"/>
      <c r="K20" s="147"/>
      <c r="L20" s="147"/>
      <c r="M20" s="147"/>
      <c r="N20" s="93" t="s">
        <v>10</v>
      </c>
      <c r="O20" s="93" t="s">
        <v>11</v>
      </c>
      <c r="P20" s="107" t="s">
        <v>12</v>
      </c>
      <c r="Q20" s="3" t="s">
        <v>11</v>
      </c>
      <c r="S20" s="158"/>
      <c r="T20" s="154"/>
      <c r="U20" s="154"/>
      <c r="V20" s="154"/>
      <c r="W20" s="154"/>
      <c r="X20" s="94" t="s">
        <v>10</v>
      </c>
      <c r="Y20" s="94" t="s">
        <v>11</v>
      </c>
      <c r="Z20" s="108" t="s">
        <v>13</v>
      </c>
      <c r="AA20" s="105" t="s">
        <v>11</v>
      </c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2:43" x14ac:dyDescent="0.3">
      <c r="B21" s="181" t="s">
        <v>21</v>
      </c>
      <c r="C21" s="182"/>
      <c r="D21" s="182"/>
      <c r="E21" s="182"/>
      <c r="F21" s="182"/>
      <c r="G21" s="22">
        <f>SUM(G14:G20)</f>
        <v>17902004</v>
      </c>
      <c r="H21" s="9"/>
      <c r="I21" s="119" t="s">
        <v>14</v>
      </c>
      <c r="J21" s="120"/>
      <c r="K21" s="120"/>
      <c r="L21" s="121"/>
      <c r="M21" s="87">
        <v>320</v>
      </c>
      <c r="N21" s="83">
        <v>130</v>
      </c>
      <c r="O21" s="2">
        <f>M21*N21</f>
        <v>41600</v>
      </c>
      <c r="P21" s="88">
        <v>80</v>
      </c>
      <c r="Q21" s="50">
        <f t="shared" ref="Q21:Q27" si="5">O21*P21</f>
        <v>3328000</v>
      </c>
      <c r="S21" s="119" t="s">
        <v>14</v>
      </c>
      <c r="T21" s="120"/>
      <c r="U21" s="120"/>
      <c r="V21" s="121"/>
      <c r="W21" s="87">
        <v>1</v>
      </c>
      <c r="X21" s="83">
        <v>1</v>
      </c>
      <c r="Y21" s="2">
        <f>W21*X21</f>
        <v>1</v>
      </c>
      <c r="Z21" s="88">
        <v>1</v>
      </c>
      <c r="AA21" s="50">
        <f t="shared" ref="AA21:AA27" si="6">Y21*Z21</f>
        <v>1</v>
      </c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2:43" x14ac:dyDescent="0.3">
      <c r="B22" s="38"/>
      <c r="C22" s="21"/>
      <c r="D22" s="21"/>
      <c r="E22" s="21"/>
      <c r="F22" s="21"/>
      <c r="G22" s="39"/>
      <c r="H22" s="9"/>
      <c r="I22" s="119" t="s">
        <v>16</v>
      </c>
      <c r="J22" s="120"/>
      <c r="K22" s="120"/>
      <c r="L22" s="121"/>
      <c r="M22" s="87">
        <v>400</v>
      </c>
      <c r="N22" s="83">
        <v>120</v>
      </c>
      <c r="O22" s="2">
        <f t="shared" ref="O22:O27" si="7">M22*N22</f>
        <v>48000</v>
      </c>
      <c r="P22" s="88">
        <v>75</v>
      </c>
      <c r="Q22" s="50">
        <f t="shared" si="5"/>
        <v>3600000</v>
      </c>
      <c r="S22" s="119" t="s">
        <v>16</v>
      </c>
      <c r="T22" s="120"/>
      <c r="U22" s="120"/>
      <c r="V22" s="121"/>
      <c r="W22" s="87">
        <v>0</v>
      </c>
      <c r="X22" s="83">
        <v>0</v>
      </c>
      <c r="Y22" s="2">
        <f t="shared" ref="Y22:Y27" si="8">W22*X22</f>
        <v>0</v>
      </c>
      <c r="Z22" s="88"/>
      <c r="AA22" s="50">
        <f t="shared" si="6"/>
        <v>0</v>
      </c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</row>
    <row r="23" spans="2:43" x14ac:dyDescent="0.3">
      <c r="B23" s="114" t="s">
        <v>25</v>
      </c>
      <c r="C23" s="115"/>
      <c r="D23" s="118" t="s">
        <v>26</v>
      </c>
      <c r="E23" s="118"/>
      <c r="F23" s="28">
        <v>1.2E-2</v>
      </c>
      <c r="G23" s="47">
        <f>G21*F23</f>
        <v>214824.04800000001</v>
      </c>
      <c r="H23" s="9"/>
      <c r="I23" s="119" t="s">
        <v>20</v>
      </c>
      <c r="J23" s="120"/>
      <c r="K23" s="120"/>
      <c r="L23" s="121"/>
      <c r="M23" s="87">
        <v>220</v>
      </c>
      <c r="N23" s="83">
        <v>150</v>
      </c>
      <c r="O23" s="2">
        <f t="shared" si="7"/>
        <v>33000</v>
      </c>
      <c r="P23" s="88">
        <v>78</v>
      </c>
      <c r="Q23" s="50">
        <f t="shared" si="5"/>
        <v>2574000</v>
      </c>
      <c r="S23" s="119" t="s">
        <v>20</v>
      </c>
      <c r="T23" s="120"/>
      <c r="U23" s="120"/>
      <c r="V23" s="121"/>
      <c r="W23" s="87">
        <v>0</v>
      </c>
      <c r="X23" s="83">
        <v>0</v>
      </c>
      <c r="Y23" s="2">
        <f t="shared" si="8"/>
        <v>0</v>
      </c>
      <c r="Z23" s="88"/>
      <c r="AA23" s="50">
        <f t="shared" si="6"/>
        <v>0</v>
      </c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</row>
    <row r="24" spans="2:43" ht="15" x14ac:dyDescent="0.3">
      <c r="B24" s="116"/>
      <c r="C24" s="117"/>
      <c r="D24" s="113" t="s">
        <v>59</v>
      </c>
      <c r="E24" s="113"/>
      <c r="F24" s="29">
        <v>1E-3</v>
      </c>
      <c r="G24" s="48">
        <f>G21*F24</f>
        <v>17902.004000000001</v>
      </c>
      <c r="I24" s="109"/>
      <c r="J24" s="110"/>
      <c r="K24" s="110"/>
      <c r="L24" s="111"/>
      <c r="M24" s="87"/>
      <c r="N24" s="83"/>
      <c r="O24" s="2">
        <f t="shared" si="7"/>
        <v>0</v>
      </c>
      <c r="P24" s="88">
        <v>0</v>
      </c>
      <c r="Q24" s="50">
        <f t="shared" si="5"/>
        <v>0</v>
      </c>
      <c r="S24" s="109"/>
      <c r="T24" s="110"/>
      <c r="U24" s="110"/>
      <c r="V24" s="111"/>
      <c r="W24" s="87"/>
      <c r="X24" s="83"/>
      <c r="Y24" s="2">
        <f t="shared" si="8"/>
        <v>0</v>
      </c>
      <c r="Z24" s="88">
        <v>0</v>
      </c>
      <c r="AA24" s="50">
        <f t="shared" si="6"/>
        <v>0</v>
      </c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</row>
    <row r="25" spans="2:43" x14ac:dyDescent="0.3">
      <c r="B25" s="116"/>
      <c r="C25" s="117"/>
      <c r="D25" s="112" t="s">
        <v>48</v>
      </c>
      <c r="E25" s="112"/>
      <c r="F25" s="30">
        <v>2E-3</v>
      </c>
      <c r="G25" s="49">
        <f>G21*F25</f>
        <v>35804.008000000002</v>
      </c>
      <c r="I25" s="109"/>
      <c r="J25" s="110"/>
      <c r="K25" s="110"/>
      <c r="L25" s="111"/>
      <c r="M25" s="87"/>
      <c r="N25" s="83"/>
      <c r="O25" s="2">
        <f t="shared" si="7"/>
        <v>0</v>
      </c>
      <c r="P25" s="88">
        <v>0</v>
      </c>
      <c r="Q25" s="50">
        <f t="shared" si="5"/>
        <v>0</v>
      </c>
      <c r="S25" s="109"/>
      <c r="T25" s="110"/>
      <c r="U25" s="110"/>
      <c r="V25" s="111"/>
      <c r="W25" s="87"/>
      <c r="X25" s="83"/>
      <c r="Y25" s="2">
        <f t="shared" si="8"/>
        <v>0</v>
      </c>
      <c r="Z25" s="88">
        <v>0</v>
      </c>
      <c r="AA25" s="50">
        <f t="shared" si="6"/>
        <v>0</v>
      </c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</row>
    <row r="26" spans="2:43" x14ac:dyDescent="0.3">
      <c r="B26" s="189" t="s">
        <v>29</v>
      </c>
      <c r="C26" s="190"/>
      <c r="D26" s="190"/>
      <c r="E26" s="190"/>
      <c r="F26" s="31">
        <f>SUM(F23:F25)</f>
        <v>1.5000000000000001E-2</v>
      </c>
      <c r="G26" s="53">
        <f>SUM(G23:G25)</f>
        <v>268530.06000000006</v>
      </c>
      <c r="I26" s="109"/>
      <c r="J26" s="110"/>
      <c r="K26" s="110"/>
      <c r="L26" s="111"/>
      <c r="M26" s="87"/>
      <c r="N26" s="83"/>
      <c r="O26" s="2">
        <f t="shared" si="7"/>
        <v>0</v>
      </c>
      <c r="P26" s="88">
        <v>0</v>
      </c>
      <c r="Q26" s="50">
        <f t="shared" si="5"/>
        <v>0</v>
      </c>
      <c r="S26" s="109"/>
      <c r="T26" s="110"/>
      <c r="U26" s="110"/>
      <c r="V26" s="111"/>
      <c r="W26" s="87"/>
      <c r="X26" s="83"/>
      <c r="Y26" s="2">
        <f t="shared" si="8"/>
        <v>0</v>
      </c>
      <c r="Z26" s="88">
        <v>0</v>
      </c>
      <c r="AA26" s="50">
        <f t="shared" si="6"/>
        <v>0</v>
      </c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</row>
    <row r="27" spans="2:43" x14ac:dyDescent="0.3">
      <c r="I27" s="119"/>
      <c r="J27" s="120"/>
      <c r="K27" s="120"/>
      <c r="L27" s="121"/>
      <c r="M27" s="87"/>
      <c r="N27" s="83"/>
      <c r="O27" s="2">
        <f t="shared" si="7"/>
        <v>0</v>
      </c>
      <c r="P27" s="88">
        <v>0</v>
      </c>
      <c r="Q27" s="50">
        <f t="shared" si="5"/>
        <v>0</v>
      </c>
      <c r="S27" s="119"/>
      <c r="T27" s="120"/>
      <c r="U27" s="120"/>
      <c r="V27" s="121"/>
      <c r="W27" s="87"/>
      <c r="X27" s="83"/>
      <c r="Y27" s="2">
        <f t="shared" si="8"/>
        <v>0</v>
      </c>
      <c r="Z27" s="88">
        <v>0</v>
      </c>
      <c r="AA27" s="50">
        <f t="shared" si="6"/>
        <v>0</v>
      </c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</row>
    <row r="28" spans="2:43" x14ac:dyDescent="0.3">
      <c r="I28" s="156" t="s">
        <v>21</v>
      </c>
      <c r="J28" s="156"/>
      <c r="K28" s="156"/>
      <c r="L28" s="178"/>
      <c r="M28" s="23">
        <f>SUM(M21:M27)</f>
        <v>940</v>
      </c>
      <c r="N28" s="15"/>
      <c r="O28" s="24">
        <f>SUM(O21:O27)</f>
        <v>122600</v>
      </c>
      <c r="P28" s="23"/>
      <c r="Q28" s="58">
        <f>SUM(Q21:Q27)</f>
        <v>9502000</v>
      </c>
      <c r="S28" s="129" t="s">
        <v>21</v>
      </c>
      <c r="T28" s="129"/>
      <c r="U28" s="129"/>
      <c r="V28" s="130"/>
      <c r="W28" s="25">
        <f>SUM(W21:W27)</f>
        <v>1</v>
      </c>
      <c r="X28" s="26"/>
      <c r="Y28" s="27">
        <f>SUM(Y21:Y27)</f>
        <v>1</v>
      </c>
      <c r="Z28" s="25"/>
      <c r="AA28" s="59">
        <f>SUM(AA21:AA27)</f>
        <v>1</v>
      </c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</row>
    <row r="29" spans="2:43" ht="15.6" customHeight="1" x14ac:dyDescent="0.3">
      <c r="B29" s="191" t="s">
        <v>54</v>
      </c>
      <c r="C29" s="192"/>
      <c r="D29" s="192"/>
      <c r="E29" s="192"/>
      <c r="F29" s="192"/>
      <c r="G29" s="193"/>
    </row>
    <row r="30" spans="2:43" ht="15" customHeight="1" x14ac:dyDescent="0.3">
      <c r="B30" s="183" t="s">
        <v>30</v>
      </c>
      <c r="C30" s="185" t="s">
        <v>55</v>
      </c>
      <c r="D30" s="185" t="s">
        <v>56</v>
      </c>
      <c r="E30" s="185" t="s">
        <v>57</v>
      </c>
      <c r="F30" s="185" t="s">
        <v>31</v>
      </c>
      <c r="G30" s="187" t="s">
        <v>58</v>
      </c>
      <c r="I30" s="106" t="s">
        <v>27</v>
      </c>
      <c r="J30" s="131" t="s">
        <v>3</v>
      </c>
      <c r="K30" s="131"/>
      <c r="L30" s="131"/>
      <c r="M30" s="131"/>
      <c r="N30" s="131"/>
      <c r="O30" s="131"/>
      <c r="P30" s="131"/>
      <c r="Q30" s="132"/>
      <c r="S30" s="106" t="s">
        <v>28</v>
      </c>
      <c r="T30" s="139" t="s">
        <v>3</v>
      </c>
      <c r="U30" s="139"/>
      <c r="V30" s="139"/>
      <c r="W30" s="139"/>
      <c r="X30" s="139"/>
      <c r="Y30" s="139"/>
      <c r="Z30" s="139"/>
      <c r="AA30" s="140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</row>
    <row r="31" spans="2:43" ht="15" customHeight="1" x14ac:dyDescent="0.3">
      <c r="B31" s="184"/>
      <c r="C31" s="186"/>
      <c r="D31" s="186"/>
      <c r="E31" s="186"/>
      <c r="F31" s="186"/>
      <c r="G31" s="188"/>
      <c r="I31" s="141" t="s">
        <v>8</v>
      </c>
      <c r="J31" s="142"/>
      <c r="K31" s="142"/>
      <c r="L31" s="143"/>
      <c r="M31" s="147" t="s">
        <v>9</v>
      </c>
      <c r="N31" s="126" t="s">
        <v>4</v>
      </c>
      <c r="O31" s="127"/>
      <c r="P31" s="126" t="s">
        <v>5</v>
      </c>
      <c r="Q31" s="128"/>
      <c r="S31" s="133" t="s">
        <v>8</v>
      </c>
      <c r="T31" s="134"/>
      <c r="U31" s="134"/>
      <c r="V31" s="135"/>
      <c r="W31" s="94" t="s">
        <v>9</v>
      </c>
      <c r="X31" s="94" t="s">
        <v>4</v>
      </c>
      <c r="Y31" s="94"/>
      <c r="Z31" s="94" t="s">
        <v>5</v>
      </c>
      <c r="AA31" s="105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2:43" ht="13.8" customHeight="1" x14ac:dyDescent="0.3">
      <c r="B32" s="82" t="s">
        <v>14</v>
      </c>
      <c r="C32" s="83">
        <v>4</v>
      </c>
      <c r="D32" s="84">
        <v>2500</v>
      </c>
      <c r="E32" s="57">
        <f>D32*C32</f>
        <v>10000</v>
      </c>
      <c r="F32" s="32">
        <v>13.33</v>
      </c>
      <c r="G32" s="50">
        <f>E32*F32</f>
        <v>133300</v>
      </c>
      <c r="I32" s="144"/>
      <c r="J32" s="145"/>
      <c r="K32" s="145"/>
      <c r="L32" s="146"/>
      <c r="M32" s="148"/>
      <c r="N32" s="94" t="s">
        <v>10</v>
      </c>
      <c r="O32" s="94" t="s">
        <v>11</v>
      </c>
      <c r="P32" s="108" t="s">
        <v>12</v>
      </c>
      <c r="Q32" s="105" t="s">
        <v>11</v>
      </c>
      <c r="S32" s="136"/>
      <c r="T32" s="137"/>
      <c r="U32" s="137"/>
      <c r="V32" s="138"/>
      <c r="W32" s="94"/>
      <c r="X32" s="94" t="s">
        <v>10</v>
      </c>
      <c r="Y32" s="94" t="s">
        <v>11</v>
      </c>
      <c r="Z32" s="108" t="s">
        <v>12</v>
      </c>
      <c r="AA32" s="105" t="s">
        <v>11</v>
      </c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2:43" x14ac:dyDescent="0.3">
      <c r="B33" s="82" t="s">
        <v>16</v>
      </c>
      <c r="C33" s="83">
        <v>2</v>
      </c>
      <c r="D33" s="84">
        <v>1500</v>
      </c>
      <c r="E33" s="57">
        <f>D33*C33</f>
        <v>3000</v>
      </c>
      <c r="F33" s="32">
        <v>13.33</v>
      </c>
      <c r="G33" s="50">
        <f>E33*F33</f>
        <v>39990</v>
      </c>
      <c r="I33" s="119" t="s">
        <v>14</v>
      </c>
      <c r="J33" s="120"/>
      <c r="K33" s="120"/>
      <c r="L33" s="121"/>
      <c r="M33" s="87">
        <v>1</v>
      </c>
      <c r="N33" s="83">
        <v>1</v>
      </c>
      <c r="O33" s="2">
        <f>M33*N33</f>
        <v>1</v>
      </c>
      <c r="P33" s="88">
        <v>1</v>
      </c>
      <c r="Q33" s="50">
        <f t="shared" ref="Q33:Q39" si="9">O33*P33</f>
        <v>1</v>
      </c>
      <c r="S33" s="119" t="s">
        <v>14</v>
      </c>
      <c r="T33" s="120"/>
      <c r="U33" s="120"/>
      <c r="V33" s="121"/>
      <c r="W33" s="87">
        <v>1</v>
      </c>
      <c r="X33" s="83">
        <v>1</v>
      </c>
      <c r="Y33" s="2">
        <f>W33*X33</f>
        <v>1</v>
      </c>
      <c r="Z33" s="88">
        <v>1</v>
      </c>
      <c r="AA33" s="50">
        <f t="shared" ref="AA33:AA39" si="10">Y33*Z33</f>
        <v>1</v>
      </c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</row>
    <row r="34" spans="2:43" x14ac:dyDescent="0.3">
      <c r="B34" s="82" t="s">
        <v>20</v>
      </c>
      <c r="C34" s="82"/>
      <c r="D34" s="85"/>
      <c r="E34" s="32">
        <f>D34*C34</f>
        <v>0</v>
      </c>
      <c r="F34" s="32">
        <v>13.33</v>
      </c>
      <c r="G34" s="50">
        <f>E34*F34</f>
        <v>0</v>
      </c>
      <c r="I34" s="119" t="s">
        <v>16</v>
      </c>
      <c r="J34" s="120"/>
      <c r="K34" s="120"/>
      <c r="L34" s="121"/>
      <c r="M34" s="87">
        <v>0</v>
      </c>
      <c r="N34" s="83">
        <v>0</v>
      </c>
      <c r="O34" s="2">
        <f t="shared" ref="O34:O39" si="11">M34*N34</f>
        <v>0</v>
      </c>
      <c r="P34" s="88"/>
      <c r="Q34" s="50">
        <f t="shared" si="9"/>
        <v>0</v>
      </c>
      <c r="S34" s="119" t="s">
        <v>16</v>
      </c>
      <c r="T34" s="120"/>
      <c r="U34" s="120"/>
      <c r="V34" s="121"/>
      <c r="W34" s="87">
        <v>0</v>
      </c>
      <c r="X34" s="83">
        <v>0</v>
      </c>
      <c r="Y34" s="2">
        <f t="shared" ref="Y34:Y39" si="12">W34*X34</f>
        <v>0</v>
      </c>
      <c r="Z34" s="88"/>
      <c r="AA34" s="50">
        <f t="shared" si="10"/>
        <v>0</v>
      </c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2:43" x14ac:dyDescent="0.3">
      <c r="B35" s="82"/>
      <c r="C35" s="82"/>
      <c r="D35" s="85"/>
      <c r="E35" s="32">
        <f>D35*C35</f>
        <v>0</v>
      </c>
      <c r="F35" s="32">
        <v>13.33</v>
      </c>
      <c r="G35" s="50">
        <f>E35*F35</f>
        <v>0</v>
      </c>
      <c r="I35" s="119" t="s">
        <v>20</v>
      </c>
      <c r="J35" s="120"/>
      <c r="K35" s="120"/>
      <c r="L35" s="121"/>
      <c r="M35" s="87">
        <v>0</v>
      </c>
      <c r="N35" s="83">
        <v>0</v>
      </c>
      <c r="O35" s="2">
        <f t="shared" si="11"/>
        <v>0</v>
      </c>
      <c r="P35" s="88"/>
      <c r="Q35" s="50">
        <f t="shared" si="9"/>
        <v>0</v>
      </c>
      <c r="S35" s="119" t="s">
        <v>20</v>
      </c>
      <c r="T35" s="120"/>
      <c r="U35" s="120"/>
      <c r="V35" s="121"/>
      <c r="W35" s="87">
        <v>0</v>
      </c>
      <c r="X35" s="83">
        <v>0</v>
      </c>
      <c r="Y35" s="2">
        <f t="shared" si="12"/>
        <v>0</v>
      </c>
      <c r="Z35" s="88"/>
      <c r="AA35" s="50">
        <f t="shared" si="10"/>
        <v>0</v>
      </c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</row>
    <row r="36" spans="2:43" ht="13.8" customHeight="1" x14ac:dyDescent="0.3">
      <c r="B36" s="82"/>
      <c r="C36" s="82"/>
      <c r="D36" s="85"/>
      <c r="E36" s="32">
        <f>D36*C36</f>
        <v>0</v>
      </c>
      <c r="F36" s="32">
        <v>13.33</v>
      </c>
      <c r="G36" s="50">
        <f>E36*F36</f>
        <v>0</v>
      </c>
      <c r="I36" s="109"/>
      <c r="J36" s="110"/>
      <c r="K36" s="110"/>
      <c r="L36" s="111"/>
      <c r="M36" s="87"/>
      <c r="N36" s="83"/>
      <c r="O36" s="2">
        <f t="shared" si="11"/>
        <v>0</v>
      </c>
      <c r="P36" s="88">
        <v>0</v>
      </c>
      <c r="Q36" s="50">
        <f t="shared" si="9"/>
        <v>0</v>
      </c>
      <c r="S36" s="109"/>
      <c r="T36" s="110"/>
      <c r="U36" s="110"/>
      <c r="V36" s="111"/>
      <c r="W36" s="87"/>
      <c r="X36" s="83"/>
      <c r="Y36" s="2">
        <f t="shared" si="12"/>
        <v>0</v>
      </c>
      <c r="Z36" s="88">
        <v>0</v>
      </c>
      <c r="AA36" s="50">
        <f t="shared" si="10"/>
        <v>0</v>
      </c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2:43" x14ac:dyDescent="0.3">
      <c r="B37" s="90" t="s">
        <v>32</v>
      </c>
      <c r="C37" s="91"/>
      <c r="D37" s="91"/>
      <c r="E37" s="91"/>
      <c r="F37" s="92"/>
      <c r="G37" s="86">
        <v>0</v>
      </c>
      <c r="I37" s="109"/>
      <c r="J37" s="110"/>
      <c r="K37" s="110"/>
      <c r="L37" s="111"/>
      <c r="M37" s="87"/>
      <c r="N37" s="83"/>
      <c r="O37" s="2">
        <f t="shared" si="11"/>
        <v>0</v>
      </c>
      <c r="P37" s="88">
        <v>0</v>
      </c>
      <c r="Q37" s="50">
        <f t="shared" si="9"/>
        <v>0</v>
      </c>
      <c r="S37" s="109"/>
      <c r="T37" s="110"/>
      <c r="U37" s="110"/>
      <c r="V37" s="111"/>
      <c r="W37" s="87"/>
      <c r="X37" s="83"/>
      <c r="Y37" s="2">
        <f t="shared" si="12"/>
        <v>0</v>
      </c>
      <c r="Z37" s="88">
        <v>0</v>
      </c>
      <c r="AA37" s="50">
        <f t="shared" si="10"/>
        <v>0</v>
      </c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2:43" x14ac:dyDescent="0.3">
      <c r="B38" s="33" t="s">
        <v>21</v>
      </c>
      <c r="C38" s="34"/>
      <c r="D38" s="34"/>
      <c r="E38" s="34"/>
      <c r="F38" s="34"/>
      <c r="G38" s="52">
        <f>SUM(G32:G37)</f>
        <v>173290</v>
      </c>
      <c r="I38" s="109"/>
      <c r="J38" s="110"/>
      <c r="K38" s="110"/>
      <c r="L38" s="111"/>
      <c r="M38" s="87"/>
      <c r="N38" s="83"/>
      <c r="O38" s="2">
        <f t="shared" si="11"/>
        <v>0</v>
      </c>
      <c r="P38" s="88">
        <v>0</v>
      </c>
      <c r="Q38" s="50">
        <f t="shared" si="9"/>
        <v>0</v>
      </c>
      <c r="S38" s="109"/>
      <c r="T38" s="110"/>
      <c r="U38" s="110"/>
      <c r="V38" s="111"/>
      <c r="W38" s="87"/>
      <c r="X38" s="83"/>
      <c r="Y38" s="2">
        <f t="shared" si="12"/>
        <v>0</v>
      </c>
      <c r="Z38" s="88">
        <v>0</v>
      </c>
      <c r="AA38" s="50">
        <f t="shared" si="10"/>
        <v>0</v>
      </c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2:43" x14ac:dyDescent="0.3">
      <c r="B39" s="38"/>
      <c r="C39" s="89"/>
      <c r="D39" s="89"/>
      <c r="E39" s="9"/>
      <c r="F39" s="9"/>
      <c r="G39" s="39"/>
      <c r="I39" s="119"/>
      <c r="J39" s="120"/>
      <c r="K39" s="120"/>
      <c r="L39" s="121"/>
      <c r="M39" s="87"/>
      <c r="N39" s="83"/>
      <c r="O39" s="2">
        <f t="shared" si="11"/>
        <v>0</v>
      </c>
      <c r="P39" s="88">
        <v>0</v>
      </c>
      <c r="Q39" s="50">
        <f t="shared" si="9"/>
        <v>0</v>
      </c>
      <c r="S39" s="119"/>
      <c r="T39" s="120"/>
      <c r="U39" s="120"/>
      <c r="V39" s="121"/>
      <c r="W39" s="87"/>
      <c r="X39" s="83"/>
      <c r="Y39" s="2">
        <f t="shared" si="12"/>
        <v>0</v>
      </c>
      <c r="Z39" s="88">
        <v>0</v>
      </c>
      <c r="AA39" s="50">
        <f t="shared" si="10"/>
        <v>0</v>
      </c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2:43" ht="15.6" customHeight="1" x14ac:dyDescent="0.3">
      <c r="B40" s="114" t="s">
        <v>25</v>
      </c>
      <c r="C40" s="115"/>
      <c r="D40" s="118" t="s">
        <v>33</v>
      </c>
      <c r="E40" s="118"/>
      <c r="F40" s="28">
        <v>0.2</v>
      </c>
      <c r="G40" s="51">
        <f>G38*F40</f>
        <v>34658</v>
      </c>
      <c r="I40" s="129" t="s">
        <v>21</v>
      </c>
      <c r="J40" s="129"/>
      <c r="K40" s="129"/>
      <c r="L40" s="130"/>
      <c r="M40" s="18">
        <f>SUM(M33:M39)</f>
        <v>1</v>
      </c>
      <c r="N40" s="19"/>
      <c r="O40" s="20">
        <f>SUM(O33:O39)</f>
        <v>1</v>
      </c>
      <c r="P40" s="18"/>
      <c r="Q40" s="59">
        <f>SUM(Q33:Q39)</f>
        <v>1</v>
      </c>
      <c r="S40" s="129" t="s">
        <v>21</v>
      </c>
      <c r="T40" s="129"/>
      <c r="U40" s="129"/>
      <c r="V40" s="130"/>
      <c r="W40" s="18">
        <f>SUM(W33:W39)</f>
        <v>1</v>
      </c>
      <c r="X40" s="19"/>
      <c r="Y40" s="20">
        <f>SUM(Y33:Y39)</f>
        <v>1</v>
      </c>
      <c r="Z40" s="18"/>
      <c r="AA40" s="59">
        <f>SUM(AA33:AA39)</f>
        <v>1</v>
      </c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</row>
    <row r="41" spans="2:43" ht="15.6" customHeight="1" x14ac:dyDescent="0.3">
      <c r="B41" s="116"/>
      <c r="C41" s="117"/>
      <c r="D41" s="113" t="s">
        <v>59</v>
      </c>
      <c r="E41" s="113"/>
      <c r="F41" s="29">
        <v>0.03</v>
      </c>
      <c r="G41" s="48">
        <f>G38*F41</f>
        <v>5198.7</v>
      </c>
    </row>
    <row r="42" spans="2:43" ht="15.6" customHeight="1" x14ac:dyDescent="0.3">
      <c r="B42" s="116"/>
      <c r="C42" s="117"/>
      <c r="D42" s="112" t="s">
        <v>49</v>
      </c>
      <c r="E42" s="112"/>
      <c r="F42" s="30">
        <v>2E-3</v>
      </c>
      <c r="G42" s="49">
        <f>G25</f>
        <v>35804.008000000002</v>
      </c>
    </row>
    <row r="43" spans="2:43" ht="14.4" customHeight="1" x14ac:dyDescent="0.3">
      <c r="B43" s="189" t="s">
        <v>29</v>
      </c>
      <c r="C43" s="190"/>
      <c r="D43" s="190"/>
      <c r="E43" s="190"/>
      <c r="F43" s="31">
        <f>SUM(F40:F41)</f>
        <v>0.23</v>
      </c>
      <c r="G43" s="53">
        <f>SUM(G40:G42)</f>
        <v>75660.707999999999</v>
      </c>
      <c r="I43" s="174" t="s">
        <v>34</v>
      </c>
      <c r="J43" s="174"/>
      <c r="K43" s="174"/>
      <c r="L43" s="173">
        <v>2022</v>
      </c>
      <c r="M43" s="173"/>
      <c r="N43" s="175">
        <f>Q16+Q28+Q40+AA16+AA28+AA40</f>
        <v>17902004</v>
      </c>
      <c r="O43" s="175"/>
      <c r="P43" s="175"/>
      <c r="Q43" s="60"/>
    </row>
    <row r="44" spans="2:43" ht="13.8" customHeight="1" x14ac:dyDescent="0.3">
      <c r="I44" s="174"/>
      <c r="J44" s="174"/>
      <c r="K44" s="174"/>
      <c r="L44" s="173"/>
      <c r="M44" s="173"/>
      <c r="N44" s="175"/>
      <c r="O44" s="175"/>
      <c r="P44" s="175"/>
      <c r="Q44" s="60"/>
    </row>
    <row r="45" spans="2:43" ht="13.8" customHeight="1" x14ac:dyDescent="0.3">
      <c r="I45" s="61"/>
      <c r="J45" s="61"/>
      <c r="K45" s="61"/>
      <c r="L45" s="62"/>
      <c r="M45" s="62"/>
      <c r="N45" s="60"/>
      <c r="O45" s="60"/>
      <c r="P45" s="60"/>
      <c r="Q45" s="60"/>
    </row>
    <row r="46" spans="2:43" ht="13.8" customHeight="1" x14ac:dyDescent="0.3">
      <c r="B46" s="199" t="s">
        <v>35</v>
      </c>
      <c r="C46" s="200"/>
      <c r="D46" s="200"/>
      <c r="E46" s="200"/>
      <c r="F46" s="200"/>
      <c r="G46" s="201"/>
      <c r="I46" s="40"/>
      <c r="J46" s="40"/>
      <c r="K46" s="40"/>
      <c r="L46" s="40"/>
      <c r="M46" s="40"/>
      <c r="N46" s="40"/>
      <c r="O46" s="40"/>
      <c r="P46" s="40"/>
      <c r="Q46" s="40"/>
    </row>
    <row r="47" spans="2:43" ht="15" customHeight="1" x14ac:dyDescent="0.3">
      <c r="B47" s="197" t="s">
        <v>36</v>
      </c>
      <c r="C47" s="198"/>
      <c r="D47" s="198"/>
      <c r="E47" s="198"/>
      <c r="F47" s="198"/>
      <c r="G47" s="54">
        <f>G26</f>
        <v>268530.06000000006</v>
      </c>
      <c r="T47" s="8"/>
    </row>
    <row r="48" spans="2:43" ht="13.8" customHeight="1" x14ac:dyDescent="0.3">
      <c r="B48" s="195" t="s">
        <v>37</v>
      </c>
      <c r="C48" s="196"/>
      <c r="D48" s="196"/>
      <c r="E48" s="196"/>
      <c r="F48" s="196"/>
      <c r="G48" s="55">
        <f>G43</f>
        <v>75660.707999999999</v>
      </c>
    </row>
    <row r="49" spans="2:11" x14ac:dyDescent="0.3">
      <c r="B49" s="202" t="s">
        <v>38</v>
      </c>
      <c r="C49" s="203"/>
      <c r="D49" s="203"/>
      <c r="E49" s="203"/>
      <c r="F49" s="203"/>
      <c r="G49" s="56">
        <f>G47-G48</f>
        <v>192869.35200000007</v>
      </c>
      <c r="K49" s="21"/>
    </row>
    <row r="51" spans="2:11" x14ac:dyDescent="0.3">
      <c r="B51" s="35" t="s">
        <v>39</v>
      </c>
      <c r="C51" s="194"/>
      <c r="D51" s="124"/>
      <c r="E51" s="124"/>
      <c r="F51" s="124"/>
      <c r="G51" s="125"/>
    </row>
    <row r="52" spans="2:11" x14ac:dyDescent="0.3">
      <c r="B52" s="37" t="s">
        <v>40</v>
      </c>
      <c r="C52" s="122" t="str">
        <f>C7</f>
        <v xml:space="preserve">JOSÉ PRODUTOR RURAL </v>
      </c>
      <c r="D52" s="122"/>
      <c r="E52" s="122"/>
      <c r="F52" s="122"/>
      <c r="G52" s="123"/>
    </row>
    <row r="53" spans="2:11" x14ac:dyDescent="0.3">
      <c r="B53" s="36" t="s">
        <v>41</v>
      </c>
      <c r="C53" s="124"/>
      <c r="D53" s="124"/>
      <c r="E53" s="124"/>
      <c r="F53" s="124"/>
      <c r="G53" s="125"/>
    </row>
  </sheetData>
  <sheetProtection algorithmName="SHA-512" hashValue="Y7MGQ5G7aXbxJ+poGaxDrPr8ORbzbib3N/J5QG7Ke6he9GTd3vV+4wGsruxNfKGUsAFkfKrRoGCuJz21TF/K6Q==" saltValue="mZ1l+PQA/eYpMf+UqmDdSg==" spinCount="100000" sheet="1" objects="1" scenarios="1" selectLockedCells="1"/>
  <mergeCells count="119">
    <mergeCell ref="C51:G51"/>
    <mergeCell ref="B48:F48"/>
    <mergeCell ref="B47:F47"/>
    <mergeCell ref="B46:G46"/>
    <mergeCell ref="B49:F49"/>
    <mergeCell ref="B43:C43"/>
    <mergeCell ref="D43:E43"/>
    <mergeCell ref="F30:F31"/>
    <mergeCell ref="G30:G31"/>
    <mergeCell ref="B26:C26"/>
    <mergeCell ref="D26:E26"/>
    <mergeCell ref="B29:G29"/>
    <mergeCell ref="B40:C42"/>
    <mergeCell ref="D40:E40"/>
    <mergeCell ref="D41:E41"/>
    <mergeCell ref="D42:E42"/>
    <mergeCell ref="M7:M8"/>
    <mergeCell ref="J18:Q18"/>
    <mergeCell ref="I19:L20"/>
    <mergeCell ref="M19:M20"/>
    <mergeCell ref="N19:O19"/>
    <mergeCell ref="P19:Q19"/>
    <mergeCell ref="I28:L28"/>
    <mergeCell ref="I12:L12"/>
    <mergeCell ref="I25:L25"/>
    <mergeCell ref="S7:V8"/>
    <mergeCell ref="B12:G12"/>
    <mergeCell ref="S19:V20"/>
    <mergeCell ref="T18:AA18"/>
    <mergeCell ref="E2:G5"/>
    <mergeCell ref="C7:G7"/>
    <mergeCell ref="N7:O7"/>
    <mergeCell ref="P7:Q7"/>
    <mergeCell ref="X7:Y7"/>
    <mergeCell ref="Z7:AA7"/>
    <mergeCell ref="C8:G8"/>
    <mergeCell ref="W7:W8"/>
    <mergeCell ref="T6:AA6"/>
    <mergeCell ref="B10:G10"/>
    <mergeCell ref="I9:L9"/>
    <mergeCell ref="S9:V9"/>
    <mergeCell ref="I10:L10"/>
    <mergeCell ref="S10:V10"/>
    <mergeCell ref="I11:L11"/>
    <mergeCell ref="S11:V11"/>
    <mergeCell ref="S12:V12"/>
    <mergeCell ref="B13:C13"/>
    <mergeCell ref="J6:Q6"/>
    <mergeCell ref="I7:L8"/>
    <mergeCell ref="I13:L13"/>
    <mergeCell ref="S13:V13"/>
    <mergeCell ref="B14:C14"/>
    <mergeCell ref="I14:L14"/>
    <mergeCell ref="S14:V14"/>
    <mergeCell ref="B15:C15"/>
    <mergeCell ref="I15:L15"/>
    <mergeCell ref="S15:V15"/>
    <mergeCell ref="B16:C16"/>
    <mergeCell ref="I16:L16"/>
    <mergeCell ref="S16:V16"/>
    <mergeCell ref="B17:C17"/>
    <mergeCell ref="I17:L17"/>
    <mergeCell ref="B18:C18"/>
    <mergeCell ref="W19:W20"/>
    <mergeCell ref="S21:V21"/>
    <mergeCell ref="I21:L21"/>
    <mergeCell ref="B19:C19"/>
    <mergeCell ref="X19:Y19"/>
    <mergeCell ref="Z19:AA19"/>
    <mergeCell ref="B20:F20"/>
    <mergeCell ref="B21:F21"/>
    <mergeCell ref="C52:G52"/>
    <mergeCell ref="C53:G53"/>
    <mergeCell ref="S25:V25"/>
    <mergeCell ref="I26:L26"/>
    <mergeCell ref="S26:V26"/>
    <mergeCell ref="I27:L27"/>
    <mergeCell ref="S27:V27"/>
    <mergeCell ref="N31:O31"/>
    <mergeCell ref="P31:Q31"/>
    <mergeCell ref="S28:V28"/>
    <mergeCell ref="I39:L39"/>
    <mergeCell ref="I40:L40"/>
    <mergeCell ref="J30:Q30"/>
    <mergeCell ref="S40:V40"/>
    <mergeCell ref="S31:V32"/>
    <mergeCell ref="T30:AA30"/>
    <mergeCell ref="I31:L32"/>
    <mergeCell ref="M31:M32"/>
    <mergeCell ref="I37:L37"/>
    <mergeCell ref="S37:V37"/>
    <mergeCell ref="L43:M44"/>
    <mergeCell ref="I43:K44"/>
    <mergeCell ref="N43:P44"/>
    <mergeCell ref="S39:V39"/>
    <mergeCell ref="I38:L38"/>
    <mergeCell ref="D25:E25"/>
    <mergeCell ref="D24:E24"/>
    <mergeCell ref="B23:C25"/>
    <mergeCell ref="D23:E23"/>
    <mergeCell ref="I22:L22"/>
    <mergeCell ref="S22:V22"/>
    <mergeCell ref="I23:L23"/>
    <mergeCell ref="S23:V23"/>
    <mergeCell ref="I24:L24"/>
    <mergeCell ref="S24:V24"/>
    <mergeCell ref="S38:V38"/>
    <mergeCell ref="I33:L33"/>
    <mergeCell ref="S33:V33"/>
    <mergeCell ref="I34:L34"/>
    <mergeCell ref="S34:V34"/>
    <mergeCell ref="I35:L35"/>
    <mergeCell ref="S35:V35"/>
    <mergeCell ref="I36:L36"/>
    <mergeCell ref="S36:V36"/>
    <mergeCell ref="B30:B31"/>
    <mergeCell ref="C30:C31"/>
    <mergeCell ref="D30:D31"/>
    <mergeCell ref="E30:E31"/>
  </mergeCells>
  <pageMargins left="0.51180555555555496" right="0.51180555555555496" top="0.39374999999999999" bottom="0.39374999999999999" header="0.51180555555555496" footer="0.51180555555555496"/>
  <pageSetup paperSize="9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showGridLines="0" zoomScaleNormal="100" workbookViewId="0">
      <selection activeCell="C7" sqref="C7"/>
    </sheetView>
  </sheetViews>
  <sheetFormatPr defaultColWidth="0" defaultRowHeight="14.4" zeroHeight="1" x14ac:dyDescent="0.3"/>
  <cols>
    <col min="1" max="1" width="3.109375" style="63" customWidth="1"/>
    <col min="2" max="4" width="14.6640625" style="63" customWidth="1"/>
    <col min="5" max="5" width="39" style="63" customWidth="1"/>
    <col min="6" max="6" width="8.6640625" style="63" hidden="1" customWidth="1"/>
    <col min="7" max="9" width="14.6640625" style="63" hidden="1" customWidth="1"/>
    <col min="10" max="16384" width="8.6640625" style="63" hidden="1"/>
  </cols>
  <sheetData>
    <row r="1" spans="2:5" x14ac:dyDescent="0.3">
      <c r="E1" s="64"/>
    </row>
    <row r="2" spans="2:5" ht="18" x14ac:dyDescent="0.3">
      <c r="B2" s="214" t="s">
        <v>62</v>
      </c>
      <c r="C2" s="215"/>
      <c r="D2" s="216"/>
      <c r="E2" s="65"/>
    </row>
    <row r="3" spans="2:5" ht="18" x14ac:dyDescent="0.3">
      <c r="B3" s="204" t="s">
        <v>42</v>
      </c>
      <c r="C3" s="205"/>
      <c r="D3" s="206"/>
      <c r="E3" s="66"/>
    </row>
    <row r="4" spans="2:5" ht="18" x14ac:dyDescent="0.3">
      <c r="B4" s="207"/>
      <c r="C4" s="207"/>
      <c r="D4" s="207"/>
      <c r="E4" s="67"/>
    </row>
    <row r="5" spans="2:5" x14ac:dyDescent="0.3">
      <c r="B5" s="208" t="s">
        <v>43</v>
      </c>
      <c r="C5" s="210" t="s">
        <v>60</v>
      </c>
      <c r="D5" s="212" t="s">
        <v>61</v>
      </c>
      <c r="E5" s="64"/>
    </row>
    <row r="6" spans="2:5" x14ac:dyDescent="0.3">
      <c r="B6" s="209"/>
      <c r="C6" s="211"/>
      <c r="D6" s="213"/>
    </row>
    <row r="7" spans="2:5" x14ac:dyDescent="0.3">
      <c r="B7" s="76">
        <v>44197</v>
      </c>
      <c r="C7" s="99">
        <v>0</v>
      </c>
      <c r="D7" s="100">
        <v>0</v>
      </c>
    </row>
    <row r="8" spans="2:5" x14ac:dyDescent="0.3">
      <c r="B8" s="77">
        <v>44228</v>
      </c>
      <c r="C8" s="101">
        <v>0</v>
      </c>
      <c r="D8" s="102">
        <v>0</v>
      </c>
    </row>
    <row r="9" spans="2:5" x14ac:dyDescent="0.3">
      <c r="B9" s="77">
        <v>44256</v>
      </c>
      <c r="C9" s="103">
        <v>0</v>
      </c>
      <c r="D9" s="102">
        <v>0</v>
      </c>
    </row>
    <row r="10" spans="2:5" x14ac:dyDescent="0.3">
      <c r="B10" s="77">
        <v>44287</v>
      </c>
      <c r="C10" s="103">
        <v>0</v>
      </c>
      <c r="D10" s="102">
        <v>0</v>
      </c>
    </row>
    <row r="11" spans="2:5" x14ac:dyDescent="0.3">
      <c r="B11" s="77">
        <v>44317</v>
      </c>
      <c r="C11" s="103">
        <v>0</v>
      </c>
      <c r="D11" s="102">
        <v>0</v>
      </c>
    </row>
    <row r="12" spans="2:5" x14ac:dyDescent="0.3">
      <c r="B12" s="77">
        <v>44348</v>
      </c>
      <c r="C12" s="103">
        <v>0</v>
      </c>
      <c r="D12" s="102">
        <v>0</v>
      </c>
    </row>
    <row r="13" spans="2:5" x14ac:dyDescent="0.3">
      <c r="B13" s="77">
        <v>44378</v>
      </c>
      <c r="C13" s="103">
        <v>0</v>
      </c>
      <c r="D13" s="102">
        <v>0</v>
      </c>
    </row>
    <row r="14" spans="2:5" x14ac:dyDescent="0.3">
      <c r="B14" s="77">
        <v>44409</v>
      </c>
      <c r="C14" s="103">
        <v>0</v>
      </c>
      <c r="D14" s="102">
        <v>0</v>
      </c>
    </row>
    <row r="15" spans="2:5" x14ac:dyDescent="0.3">
      <c r="B15" s="77">
        <v>44440</v>
      </c>
      <c r="C15" s="103">
        <v>0</v>
      </c>
      <c r="D15" s="102">
        <v>0</v>
      </c>
    </row>
    <row r="16" spans="2:5" x14ac:dyDescent="0.3">
      <c r="B16" s="77">
        <v>44470</v>
      </c>
      <c r="C16" s="103">
        <v>0</v>
      </c>
      <c r="D16" s="102">
        <v>0</v>
      </c>
    </row>
    <row r="17" spans="2:5" x14ac:dyDescent="0.3">
      <c r="B17" s="77">
        <v>44501</v>
      </c>
      <c r="C17" s="103">
        <v>0</v>
      </c>
      <c r="D17" s="102">
        <v>0</v>
      </c>
    </row>
    <row r="18" spans="2:5" x14ac:dyDescent="0.3">
      <c r="B18" s="77">
        <v>44531</v>
      </c>
      <c r="C18" s="103">
        <v>0</v>
      </c>
      <c r="D18" s="102">
        <v>0</v>
      </c>
    </row>
    <row r="19" spans="2:5" x14ac:dyDescent="0.3">
      <c r="B19" s="78" t="s">
        <v>21</v>
      </c>
      <c r="C19" s="75">
        <f>SUM(C7:C18)</f>
        <v>0</v>
      </c>
      <c r="D19" s="95">
        <f>SUM(D7:D18)</f>
        <v>0</v>
      </c>
      <c r="E19" s="68"/>
    </row>
    <row r="20" spans="2:5" x14ac:dyDescent="0.3">
      <c r="B20" s="79" t="s">
        <v>44</v>
      </c>
      <c r="C20" s="80">
        <f>C19/13</f>
        <v>0</v>
      </c>
      <c r="D20" s="96">
        <f>D19/13</f>
        <v>0</v>
      </c>
    </row>
    <row r="21" spans="2:5" x14ac:dyDescent="0.3"/>
    <row r="22" spans="2:5" x14ac:dyDescent="0.3">
      <c r="B22" s="69" t="s">
        <v>45</v>
      </c>
      <c r="C22" s="70"/>
      <c r="D22" s="104">
        <v>0.1018</v>
      </c>
    </row>
    <row r="23" spans="2:5" x14ac:dyDescent="0.3">
      <c r="B23" s="71" t="s">
        <v>46</v>
      </c>
      <c r="C23" s="72"/>
      <c r="D23" s="98">
        <f>D20*D22</f>
        <v>0</v>
      </c>
    </row>
    <row r="24" spans="2:5" x14ac:dyDescent="0.3">
      <c r="B24" s="73" t="s">
        <v>47</v>
      </c>
      <c r="C24" s="74"/>
      <c r="D24" s="97">
        <f>D20+D23</f>
        <v>0</v>
      </c>
    </row>
    <row r="25" spans="2:5" x14ac:dyDescent="0.3"/>
    <row r="33" s="63" customFormat="1" hidden="1" x14ac:dyDescent="0.3"/>
    <row r="34" s="63" customFormat="1" hidden="1" x14ac:dyDescent="0.3"/>
    <row r="35" s="63" customFormat="1" hidden="1" x14ac:dyDescent="0.3"/>
    <row r="36" s="63" customFormat="1" hidden="1" x14ac:dyDescent="0.3"/>
    <row r="37" s="63" customFormat="1" hidden="1" x14ac:dyDescent="0.3"/>
    <row r="38" s="63" customFormat="1" hidden="1" x14ac:dyDescent="0.3"/>
    <row r="39" s="63" customFormat="1" hidden="1" x14ac:dyDescent="0.3"/>
    <row r="40" s="63" customFormat="1" hidden="1" x14ac:dyDescent="0.3"/>
    <row r="41" s="63" customFormat="1" hidden="1" x14ac:dyDescent="0.3"/>
    <row r="42" s="63" customFormat="1" hidden="1" x14ac:dyDescent="0.3"/>
    <row r="43" s="63" customFormat="1" hidden="1" x14ac:dyDescent="0.3"/>
    <row r="44" s="63" customFormat="1" hidden="1" x14ac:dyDescent="0.3"/>
    <row r="45" s="63" customFormat="1" hidden="1" x14ac:dyDescent="0.3"/>
    <row r="46" s="63" customFormat="1" hidden="1" x14ac:dyDescent="0.3"/>
    <row r="47" s="63" customFormat="1" hidden="1" x14ac:dyDescent="0.3"/>
    <row r="48" s="63" customFormat="1" hidden="1" x14ac:dyDescent="0.3"/>
    <row r="49" s="63" customFormat="1" hidden="1" x14ac:dyDescent="0.3"/>
    <row r="50" s="63" customFormat="1" hidden="1" x14ac:dyDescent="0.3"/>
    <row r="51" s="63" customFormat="1" x14ac:dyDescent="0.3"/>
    <row r="52" s="63" customFormat="1" ht="53.4" customHeight="1" x14ac:dyDescent="0.3"/>
    <row r="53" s="63" customFormat="1" hidden="1" x14ac:dyDescent="0.3"/>
    <row r="54" s="63" customFormat="1" hidden="1" x14ac:dyDescent="0.3"/>
    <row r="55" s="63" customFormat="1" hidden="1" x14ac:dyDescent="0.3"/>
    <row r="56" s="63" customFormat="1" hidden="1" x14ac:dyDescent="0.3"/>
    <row r="57" s="63" customFormat="1" hidden="1" x14ac:dyDescent="0.3"/>
  </sheetData>
  <sheetProtection algorithmName="SHA-512" hashValue="AgLJ4m+0c+L7xs3VSZOS1laLC45QaNGFKs5G5HI3rcQ+gFviaSsmJvs6982jWancWbB0xMpIYhCxPRMFoCZR9Q==" saltValue="MR1azQjTJgeLt+BjszSI4g==" spinCount="100000" sheet="1" objects="1" scenarios="1" selectLockedCells="1"/>
  <mergeCells count="6">
    <mergeCell ref="B2:D2"/>
    <mergeCell ref="B3:D3"/>
    <mergeCell ref="B4:D4"/>
    <mergeCell ref="B5:B6"/>
    <mergeCell ref="C5:C6"/>
    <mergeCell ref="D5:D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SIMULACAO DE CONTRIBUICAO</vt:lpstr>
      <vt:lpstr>CÁLCULO CUSTO MÉDIO FOLHA</vt:lpstr>
    </vt:vector>
  </TitlesOfParts>
  <Company>AgroContec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Heitor</dc:creator>
  <dc:description/>
  <cp:lastModifiedBy>Pedro Silveira</cp:lastModifiedBy>
  <cp:revision>1</cp:revision>
  <cp:lastPrinted>2022-01-29T19:37:35Z</cp:lastPrinted>
  <dcterms:created xsi:type="dcterms:W3CDTF">2018-12-11T10:14:14Z</dcterms:created>
  <dcterms:modified xsi:type="dcterms:W3CDTF">2022-04-25T19:33:32Z</dcterms:modified>
  <dc:language>pt-BR</dc:language>
</cp:coreProperties>
</file>