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bfa09cf7098797/Freelance/Aegro/Planilhas/Depreciação de maquinário/"/>
    </mc:Choice>
  </mc:AlternateContent>
  <xr:revisionPtr revIDLastSave="124" documentId="13_ncr:1_{AE571709-26A9-46D0-9C3B-B9520F4BC72C}" xr6:coauthVersionLast="45" xr6:coauthVersionMax="45" xr10:uidLastSave="{9566D344-7CF9-4621-B32E-91CE0EED5AF7}"/>
  <bookViews>
    <workbookView xWindow="-120" yWindow="-120" windowWidth="38640" windowHeight="15840" xr2:uid="{F257E34A-04AC-4312-BC57-4CF4DE403AFD}"/>
  </bookViews>
  <sheets>
    <sheet name="Apresentação" sheetId="3" r:id="rId1"/>
    <sheet name="Depreciação Fiscal" sheetId="1" r:id="rId2"/>
    <sheet name="Depreciação Gerencial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8" i="1"/>
  <c r="H10" i="1"/>
  <c r="H16" i="1"/>
  <c r="H17" i="1"/>
  <c r="H18" i="1"/>
  <c r="E23" i="2" l="1"/>
  <c r="H19" i="2"/>
  <c r="F18" i="2"/>
  <c r="H18" i="2" s="1"/>
  <c r="F19" i="2"/>
  <c r="F20" i="2"/>
  <c r="H20" i="2" s="1"/>
  <c r="F21" i="2"/>
  <c r="H21" i="2" s="1"/>
  <c r="F22" i="2"/>
  <c r="H22" i="2" s="1"/>
  <c r="F8" i="2"/>
  <c r="H8" i="2" s="1"/>
  <c r="F9" i="2"/>
  <c r="H9" i="2" s="1"/>
  <c r="F10" i="2"/>
  <c r="H10" i="2" s="1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7" i="2"/>
  <c r="D23" i="2"/>
  <c r="H19" i="1"/>
  <c r="H20" i="1"/>
  <c r="H21" i="1"/>
  <c r="H22" i="1"/>
  <c r="H23" i="1"/>
  <c r="H9" i="1"/>
  <c r="H11" i="1"/>
  <c r="H12" i="1"/>
  <c r="H13" i="1"/>
  <c r="H14" i="1"/>
  <c r="H15" i="1"/>
  <c r="H8" i="1"/>
  <c r="D24" i="1"/>
  <c r="F9" i="1"/>
  <c r="I9" i="1" s="1"/>
  <c r="F10" i="1"/>
  <c r="I10" i="1" s="1"/>
  <c r="F11" i="1"/>
  <c r="I11" i="1" s="1"/>
  <c r="F12" i="1"/>
  <c r="I12" i="1" s="1"/>
  <c r="F13" i="1"/>
  <c r="I13" i="1" s="1"/>
  <c r="F14" i="1"/>
  <c r="I14" i="1" s="1"/>
  <c r="F15" i="1"/>
  <c r="I15" i="1" s="1"/>
  <c r="F16" i="1"/>
  <c r="I16" i="1" s="1"/>
  <c r="F17" i="1"/>
  <c r="I17" i="1" s="1"/>
  <c r="F18" i="1"/>
  <c r="I18" i="1" s="1"/>
  <c r="F8" i="1"/>
  <c r="I8" i="1" s="1"/>
  <c r="H7" i="2" l="1"/>
  <c r="H23" i="2" s="1"/>
  <c r="J24" i="1"/>
  <c r="F23" i="2"/>
  <c r="I24" i="1"/>
</calcChain>
</file>

<file path=xl/sharedStrings.xml><?xml version="1.0" encoding="utf-8"?>
<sst xmlns="http://schemas.openxmlformats.org/spreadsheetml/2006/main" count="49" uniqueCount="34">
  <si>
    <t>Equipamentos</t>
  </si>
  <si>
    <t>Valor de Compra</t>
  </si>
  <si>
    <t>Vida útil</t>
  </si>
  <si>
    <t>Anos</t>
  </si>
  <si>
    <t>Meses</t>
  </si>
  <si>
    <t>Horas</t>
  </si>
  <si>
    <t>Quantidade</t>
  </si>
  <si>
    <t>Taxa anual de depreciação</t>
  </si>
  <si>
    <t xml:space="preserve">Total </t>
  </si>
  <si>
    <t>Taxa horária de depreciação</t>
  </si>
  <si>
    <t>Caminhão</t>
  </si>
  <si>
    <t>Colhedora grãos</t>
  </si>
  <si>
    <t>Pá carregadeira</t>
  </si>
  <si>
    <t>Retroescavadora</t>
  </si>
  <si>
    <t>Semeadora adubadora</t>
  </si>
  <si>
    <t>Trator</t>
  </si>
  <si>
    <t>Arado</t>
  </si>
  <si>
    <t>Carreta graneleira</t>
  </si>
  <si>
    <t>Empilhadeira de pallets</t>
  </si>
  <si>
    <t>Grade niveladora</t>
  </si>
  <si>
    <t>Plataforma de grãos</t>
  </si>
  <si>
    <t>Valor a ser depreciado</t>
  </si>
  <si>
    <t xml:space="preserve">Vida útil em meses </t>
  </si>
  <si>
    <t>Depreciação gerencial mensal</t>
  </si>
  <si>
    <t>Nesta depreciação, também chamada de depreciação contábil, o valor do bem adquirido é calculado para ser reduzido a zero após o período determinado para sua vida útil.</t>
  </si>
  <si>
    <t>É possível utilizar a depreciação mensal ou a depreciação horária. A horária é mais utilizada caso você deseje precificar os custos da sua operação agrícola por hora, como no caso de aluguel de máquinas.</t>
  </si>
  <si>
    <t>Valor resildual (de venda)</t>
  </si>
  <si>
    <t xml:space="preserve">Taxa de depreciação mensal </t>
  </si>
  <si>
    <t xml:space="preserve">Taxa de depreciação horária </t>
  </si>
  <si>
    <t>Depreciação fiscal de máquinas</t>
  </si>
  <si>
    <t>Depreciação gerencial de máquinas</t>
  </si>
  <si>
    <t>Nesta depreciação, o valor final do bem não necessita chegar a zero: pode ser calculado durante um intervalo menor que a duração de sua vida útil. </t>
  </si>
  <si>
    <t>Assim, o estado de conservação e as manutenções realizadas podem manter o valor mais elevado.</t>
  </si>
  <si>
    <t>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</si>
</sst>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* #,##0.00_-;\-&quot;R$&quot;* #,##0.00_-;_-&quot;R$&quot;* &quot;-&quot;??_-;_-@_-"/>
    <numFmt numFmtId="165" formatCode="&quot;R$&quot;#,##0.00"/>
    <numFmt numFmtId="166" formatCode="_-[$R$-416]\ * #,##0.00_-;\-[$R$-416]\ * #,##0.00_-;_-[$R$-416]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color theme="0"/>
      <name val="Roboto"/>
    </font>
    <font>
      <sz val="11"/>
      <name val="Roboto"/>
    </font>
    <font>
      <b/>
      <sz val="11"/>
      <name val="Roboto"/>
    </font>
    <font>
      <u/>
      <sz val="11"/>
      <color theme="1"/>
      <name val="Calibri"/>
      <family val="2"/>
      <scheme val="minor"/>
    </font>
    <font>
      <b/>
      <sz val="18"/>
      <color rgb="FF005F6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323232"/>
      <name val="Calibri"/>
      <family val="2"/>
      <scheme val="minor"/>
    </font>
    <font>
      <b/>
      <sz val="12"/>
      <color rgb="FF323232"/>
      <name val="Calibri"/>
      <family val="2"/>
      <scheme val="minor"/>
    </font>
    <font>
      <b/>
      <sz val="12"/>
      <color rgb="FF005F6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5F61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00C65E"/>
        <bgColor indexed="64"/>
      </patternFill>
    </fill>
    <fill>
      <patternFill patternType="solid">
        <fgColor rgb="FFFEEDCB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2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Fill="1" applyBorder="1"/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164" fontId="7" fillId="0" borderId="0" xfId="1" applyFont="1" applyFill="1" applyBorder="1"/>
    <xf numFmtId="164" fontId="3" fillId="0" borderId="0" xfId="1" applyFont="1" applyFill="1" applyBorder="1"/>
    <xf numFmtId="0" fontId="6" fillId="0" borderId="0" xfId="0" applyFont="1" applyFill="1" applyBorder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vertical="top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165" fontId="12" fillId="3" borderId="0" xfId="0" applyNumberFormat="1" applyFont="1" applyFill="1" applyBorder="1" applyAlignment="1">
      <alignment horizontal="center"/>
    </xf>
    <xf numFmtId="9" fontId="12" fillId="3" borderId="0" xfId="0" applyNumberFormat="1" applyFont="1" applyFill="1" applyBorder="1" applyAlignment="1">
      <alignment horizontal="center"/>
    </xf>
    <xf numFmtId="164" fontId="13" fillId="3" borderId="0" xfId="1" applyFont="1" applyFill="1" applyBorder="1"/>
    <xf numFmtId="0" fontId="12" fillId="0" borderId="0" xfId="0" applyFont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9" fontId="12" fillId="0" borderId="0" xfId="0" applyNumberFormat="1" applyFont="1" applyBorder="1" applyAlignment="1">
      <alignment horizontal="center"/>
    </xf>
    <xf numFmtId="164" fontId="13" fillId="0" borderId="0" xfId="1" applyFont="1" applyBorder="1"/>
    <xf numFmtId="0" fontId="13" fillId="3" borderId="0" xfId="0" applyFont="1" applyFill="1" applyBorder="1" applyAlignment="1">
      <alignment horizontal="center" vertical="center"/>
    </xf>
    <xf numFmtId="0" fontId="12" fillId="3" borderId="0" xfId="0" applyFont="1" applyFill="1" applyBorder="1"/>
    <xf numFmtId="165" fontId="11" fillId="4" borderId="0" xfId="0" applyNumberFormat="1" applyFont="1" applyFill="1" applyBorder="1"/>
    <xf numFmtId="164" fontId="14" fillId="5" borderId="0" xfId="1" applyFont="1" applyFill="1" applyBorder="1"/>
    <xf numFmtId="0" fontId="12" fillId="0" borderId="0" xfId="0" applyFont="1"/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2" fillId="3" borderId="0" xfId="1" applyFont="1" applyFill="1" applyBorder="1" applyAlignment="1">
      <alignment horizontal="center"/>
    </xf>
    <xf numFmtId="166" fontId="13" fillId="3" borderId="0" xfId="0" applyNumberFormat="1" applyFont="1" applyFill="1" applyBorder="1" applyAlignment="1">
      <alignment horizontal="center"/>
    </xf>
    <xf numFmtId="164" fontId="12" fillId="0" borderId="0" xfId="1" applyFont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6" fontId="13" fillId="0" borderId="0" xfId="0" applyNumberFormat="1" applyFont="1" applyFill="1" applyBorder="1" applyAlignment="1">
      <alignment horizontal="center"/>
    </xf>
    <xf numFmtId="165" fontId="13" fillId="5" borderId="0" xfId="0" applyNumberFormat="1" applyFont="1" applyFill="1" applyBorder="1"/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EEDCB"/>
      <color rgb="FFF5F5F5"/>
      <color rgb="FF005F61"/>
      <color rgb="FF00C65E"/>
      <color rgb="FFF8BE00"/>
      <color rgb="FFF4F3F5"/>
      <color rgb="FF323232"/>
      <color rgb="FF00B1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-depreciacao-maquinas&amp;utm_content=banner-planilha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-depreciacao-maquinas&amp;utm_content=banner-planilh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-depreciacao-maquinas&amp;utm_content=banner-planilh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92403</xdr:colOff>
      <xdr:row>0</xdr:row>
      <xdr:rowOff>166688</xdr:rowOff>
    </xdr:from>
    <xdr:ext cx="552853" cy="367946"/>
    <xdr:pic>
      <xdr:nvPicPr>
        <xdr:cNvPr id="5" name="image2.png">
          <a:extLst>
            <a:ext uri="{FF2B5EF4-FFF2-40B4-BE49-F238E27FC236}">
              <a16:creationId xmlns:a16="http://schemas.microsoft.com/office/drawing/2014/main" id="{379BE02F-5479-4C83-AFB3-49A741E824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60103" y="166688"/>
          <a:ext cx="552853" cy="367946"/>
        </a:xfrm>
        <a:prstGeom prst="rect">
          <a:avLst/>
        </a:prstGeom>
        <a:noFill/>
      </xdr:spPr>
    </xdr:pic>
    <xdr:clientData/>
  </xdr:oneCellAnchor>
  <xdr:oneCellAnchor>
    <xdr:from>
      <xdr:col>0</xdr:col>
      <xdr:colOff>242887</xdr:colOff>
      <xdr:row>0</xdr:row>
      <xdr:rowOff>216444</xdr:rowOff>
    </xdr:from>
    <xdr:ext cx="1098578" cy="283504"/>
    <xdr:pic>
      <xdr:nvPicPr>
        <xdr:cNvPr id="6" name="image2.png">
          <a:extLst>
            <a:ext uri="{FF2B5EF4-FFF2-40B4-BE49-F238E27FC236}">
              <a16:creationId xmlns:a16="http://schemas.microsoft.com/office/drawing/2014/main" id="{718EB7D7-E819-476F-A7EC-FE036D9459A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2887" y="216444"/>
          <a:ext cx="1098578" cy="283504"/>
        </a:xfrm>
        <a:prstGeom prst="rect">
          <a:avLst/>
        </a:prstGeom>
        <a:noFill/>
      </xdr:spPr>
    </xdr:pic>
    <xdr:clientData/>
  </xdr:oneCellAnchor>
  <xdr:twoCellAnchor>
    <xdr:from>
      <xdr:col>0</xdr:col>
      <xdr:colOff>161925</xdr:colOff>
      <xdr:row>3</xdr:row>
      <xdr:rowOff>61438</xdr:rowOff>
    </xdr:from>
    <xdr:to>
      <xdr:col>15</xdr:col>
      <xdr:colOff>523875</xdr:colOff>
      <xdr:row>21</xdr:row>
      <xdr:rowOff>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CBCA9736-F84D-4880-816B-CC7C3C0F40A1}"/>
            </a:ext>
          </a:extLst>
        </xdr:cNvPr>
        <xdr:cNvSpPr txBox="1"/>
      </xdr:nvSpPr>
      <xdr:spPr>
        <a:xfrm>
          <a:off x="161925" y="1099663"/>
          <a:ext cx="8858250" cy="33675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numCol="2" spcCol="360000" rtlCol="0" anchor="t"/>
        <a:lstStyle/>
        <a:p>
          <a:pPr rtl="0"/>
          <a:r>
            <a:rPr lang="pt-BR" sz="1300" b="1" i="0" baseline="0">
              <a:solidFill>
                <a:srgbClr val="005F61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A depreciação das máquinas pode ser definida como a perda de valor dos equipamentos com o passar do tempo.</a:t>
          </a:r>
          <a:b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</a:br>
          <a:endParaRPr lang="pt-BR" sz="1300">
            <a:solidFill>
              <a:srgbClr val="333333"/>
            </a:solidFill>
            <a:effectLst/>
            <a:latin typeface="+mn-lt"/>
            <a:ea typeface="Roboto" panose="02000000000000000000" pitchFamily="2" charset="0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Ela pode ocorrer devido a dois principais fatores: desgaste dos equipamentos pelo uso e obsolescência.</a:t>
          </a:r>
          <a:b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</a:br>
          <a:endParaRPr lang="pt-BR" sz="1300">
            <a:solidFill>
              <a:srgbClr val="333333"/>
            </a:solidFill>
            <a:effectLst/>
            <a:latin typeface="+mn-lt"/>
            <a:ea typeface="Roboto" panose="02000000000000000000" pitchFamily="2" charset="0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Para o cálculo desse custo fixo da sua fazenda podem ser utilizados vários métodos. Aqui trabalharemos com os chamados de depreciação fiscal ou depreciação gerencial.</a:t>
          </a:r>
        </a:p>
        <a:p>
          <a:pPr rtl="0"/>
          <a:b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</a:b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Em geral, utilizamos a fiscal quando pretendemos não vender aquele equipamento em pouco tempo, enquanto a gerencial é mais utilizada para auxiliar na tomada de decisão de alguma venda de equipamento ou quando é esperada a venda em pouco tempo.</a:t>
          </a:r>
          <a:b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</a:br>
          <a:endParaRPr lang="pt-BR" sz="1300">
            <a:solidFill>
              <a:srgbClr val="333333"/>
            </a:solidFill>
            <a:effectLst/>
            <a:latin typeface="+mn-lt"/>
            <a:ea typeface="Roboto" panose="02000000000000000000" pitchFamily="2" charset="0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Aqui nós utilizamos alguns exemplos de máquinas com valores fictícios, além de utilizar a vida útil e valor residual contidos nas tabelas ofertadas pela Conab e Receita Federal.</a:t>
          </a: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Fique à vontade para colocar os seus valores ou seguir as tabelas como nós fizemos, já que os cálculos de depreciação serão os mesmos.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Você pode saber mais sobre a depreciação de máquinas agrícolas nesta matéria e confira outros conteúdos gratuitos sobre maquinário, implementos, gestão agrícola e mais no Lavoura10!</a:t>
          </a:r>
          <a:endParaRPr lang="pt-BR" sz="1300">
            <a:solidFill>
              <a:srgbClr val="005F61"/>
            </a:solidFill>
            <a:effectLst/>
            <a:latin typeface="+mn-lt"/>
            <a:ea typeface="Roboto" panose="02000000000000000000" pitchFamily="2" charset="0"/>
          </a:endParaRPr>
        </a:p>
      </xdr:txBody>
    </xdr:sp>
    <xdr:clientData/>
  </xdr:twoCellAnchor>
  <xdr:twoCellAnchor>
    <xdr:from>
      <xdr:col>0</xdr:col>
      <xdr:colOff>161925</xdr:colOff>
      <xdr:row>1</xdr:row>
      <xdr:rowOff>0</xdr:rowOff>
    </xdr:from>
    <xdr:to>
      <xdr:col>13</xdr:col>
      <xdr:colOff>257175</xdr:colOff>
      <xdr:row>3</xdr:row>
      <xdr:rowOff>22860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848B5896-DCA9-4191-863F-C3FC4C8AB07B}"/>
            </a:ext>
          </a:extLst>
        </xdr:cNvPr>
        <xdr:cNvSpPr txBox="1"/>
      </xdr:nvSpPr>
      <xdr:spPr>
        <a:xfrm>
          <a:off x="161925" y="657225"/>
          <a:ext cx="7410450" cy="403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800" b="0">
              <a:solidFill>
                <a:srgbClr val="005F61"/>
              </a:solidFill>
              <a:latin typeface="+mj-lt"/>
              <a:ea typeface="Roboto" panose="02000000000000000000" pitchFamily="2" charset="0"/>
            </a:rPr>
            <a:t>OLÁ</a:t>
          </a:r>
        </a:p>
      </xdr:txBody>
    </xdr:sp>
    <xdr:clientData/>
  </xdr:twoCellAnchor>
  <xdr:oneCellAnchor>
    <xdr:from>
      <xdr:col>4</xdr:col>
      <xdr:colOff>260593</xdr:colOff>
      <xdr:row>21</xdr:row>
      <xdr:rowOff>38100</xdr:rowOff>
    </xdr:from>
    <xdr:ext cx="6874083" cy="849818"/>
    <xdr:pic>
      <xdr:nvPicPr>
        <xdr:cNvPr id="9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1786A20-C0C9-41E8-BAA6-673248F09BE3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60843" y="4505325"/>
          <a:ext cx="6874083" cy="84981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33820</xdr:rowOff>
    </xdr:from>
    <xdr:ext cx="1407158" cy="274396"/>
    <xdr:pic>
      <xdr:nvPicPr>
        <xdr:cNvPr id="10" name="image2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0FB46A8-F5F0-4C42-B70F-0E1691551329}"/>
            </a:ext>
          </a:extLst>
        </xdr:cNvPr>
        <xdr:cNvPicPr preferRelativeResize="0"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8600" y="5072545"/>
          <a:ext cx="1407158" cy="274396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135007</xdr:colOff>
      <xdr:row>0</xdr:row>
      <xdr:rowOff>154885</xdr:rowOff>
    </xdr:from>
    <xdr:ext cx="1133230" cy="220980"/>
    <xdr:pic>
      <xdr:nvPicPr>
        <xdr:cNvPr id="4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87EF6B-5371-4C0D-A2AF-3C53A73C27D2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5007" y="154885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874083" cy="849818"/>
    <xdr:pic>
      <xdr:nvPicPr>
        <xdr:cNvPr id="5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1E26C8B-8308-4A54-B20D-E5D33911311B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2050" y="6905625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154781</xdr:rowOff>
    </xdr:from>
    <xdr:ext cx="1133230" cy="220980"/>
    <xdr:pic>
      <xdr:nvPicPr>
        <xdr:cNvPr id="5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C7C578-F8ED-48F9-A27F-571913C358EF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350" y="154781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26</xdr:row>
      <xdr:rowOff>9525</xdr:rowOff>
    </xdr:from>
    <xdr:ext cx="6874083" cy="849818"/>
    <xdr:pic>
      <xdr:nvPicPr>
        <xdr:cNvPr id="6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B3D80C3-DC7D-41D9-9C65-9154CBA8BD44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90625" y="6962775"/>
          <a:ext cx="6874083" cy="849818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B08F5-77C4-40C1-B8C6-F98B9BE3B017}">
  <dimension ref="B1:T21"/>
  <sheetViews>
    <sheetView showGridLines="0" tabSelected="1" zoomScaleNormal="100" workbookViewId="0">
      <selection activeCell="S14" sqref="S14"/>
    </sheetView>
  </sheetViews>
  <sheetFormatPr defaultColWidth="8.85546875" defaultRowHeight="15" x14ac:dyDescent="0.25"/>
  <cols>
    <col min="1" max="1" width="3.42578125" customWidth="1"/>
  </cols>
  <sheetData>
    <row r="1" spans="2:2" ht="51.95" customHeight="1" x14ac:dyDescent="0.25"/>
    <row r="2" spans="2:2" x14ac:dyDescent="0.25">
      <c r="B2" s="2"/>
    </row>
    <row r="3" spans="2:2" x14ac:dyDescent="0.25">
      <c r="B3" s="2"/>
    </row>
    <row r="4" spans="2:2" x14ac:dyDescent="0.25">
      <c r="B4" s="2"/>
    </row>
    <row r="5" spans="2:2" x14ac:dyDescent="0.25">
      <c r="B5" s="2"/>
    </row>
    <row r="6" spans="2:2" x14ac:dyDescent="0.25">
      <c r="B6" s="2"/>
    </row>
    <row r="7" spans="2:2" x14ac:dyDescent="0.25">
      <c r="B7" s="2"/>
    </row>
    <row r="8" spans="2:2" x14ac:dyDescent="0.25">
      <c r="B8" s="2"/>
    </row>
    <row r="9" spans="2:2" x14ac:dyDescent="0.25">
      <c r="B9" s="2"/>
    </row>
    <row r="14" spans="2:2" x14ac:dyDescent="0.25">
      <c r="B14" s="1"/>
    </row>
    <row r="19" spans="2:20" x14ac:dyDescent="0.25">
      <c r="T19" s="16"/>
    </row>
    <row r="21" spans="2:20" x14ac:dyDescent="0.25">
      <c r="B21" s="1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C15F6-9E34-47C5-BE8B-A219C8614BD2}">
  <dimension ref="A1:J25"/>
  <sheetViews>
    <sheetView showGridLines="0" zoomScaleNormal="100" workbookViewId="0">
      <selection activeCell="B19" sqref="B19"/>
    </sheetView>
  </sheetViews>
  <sheetFormatPr defaultColWidth="8.85546875" defaultRowHeight="16.5" x14ac:dyDescent="0.3"/>
  <cols>
    <col min="1" max="1" width="17.85546875" style="4" customWidth="1"/>
    <col min="2" max="2" width="29.7109375" style="4" bestFit="1" customWidth="1"/>
    <col min="3" max="3" width="29.28515625" style="4" customWidth="1"/>
    <col min="4" max="4" width="18" style="4" customWidth="1"/>
    <col min="5" max="5" width="7" style="4" customWidth="1"/>
    <col min="6" max="6" width="8.28515625" style="4" customWidth="1"/>
    <col min="7" max="7" width="8.5703125" style="4" customWidth="1"/>
    <col min="8" max="8" width="27.42578125" style="4" customWidth="1"/>
    <col min="9" max="9" width="29.42578125" style="4" customWidth="1"/>
    <col min="10" max="10" width="29.140625" style="4" customWidth="1"/>
    <col min="11" max="11" width="30.7109375" style="4" bestFit="1" customWidth="1"/>
    <col min="12" max="12" width="18.140625" style="4" bestFit="1" customWidth="1"/>
    <col min="13" max="16384" width="8.85546875" style="4"/>
  </cols>
  <sheetData>
    <row r="1" spans="1:10" ht="52.5" customHeight="1" x14ac:dyDescent="0.3">
      <c r="A1" s="4" t="s">
        <v>33</v>
      </c>
    </row>
    <row r="2" spans="1:10" ht="30" customHeight="1" x14ac:dyDescent="0.3">
      <c r="B2" s="17" t="s">
        <v>29</v>
      </c>
    </row>
    <row r="3" spans="1:10" x14ac:dyDescent="0.3">
      <c r="B3" s="18" t="s">
        <v>24</v>
      </c>
    </row>
    <row r="4" spans="1:10" x14ac:dyDescent="0.3">
      <c r="B4" s="19" t="s">
        <v>25</v>
      </c>
    </row>
    <row r="5" spans="1:10" x14ac:dyDescent="0.3">
      <c r="B5" s="5"/>
    </row>
    <row r="6" spans="1:10" x14ac:dyDescent="0.3">
      <c r="B6" s="20" t="s">
        <v>0</v>
      </c>
      <c r="C6" s="20" t="s">
        <v>6</v>
      </c>
      <c r="D6" s="20" t="s">
        <v>1</v>
      </c>
      <c r="E6" s="21" t="s">
        <v>2</v>
      </c>
      <c r="F6" s="21"/>
      <c r="G6" s="21"/>
      <c r="H6" s="20" t="s">
        <v>7</v>
      </c>
      <c r="I6" s="20" t="s">
        <v>27</v>
      </c>
      <c r="J6" s="20" t="s">
        <v>28</v>
      </c>
    </row>
    <row r="7" spans="1:10" x14ac:dyDescent="0.3">
      <c r="B7" s="20"/>
      <c r="C7" s="20"/>
      <c r="D7" s="20"/>
      <c r="E7" s="22" t="s">
        <v>3</v>
      </c>
      <c r="F7" s="22" t="s">
        <v>4</v>
      </c>
      <c r="G7" s="22" t="s">
        <v>5</v>
      </c>
      <c r="H7" s="20"/>
      <c r="I7" s="20"/>
      <c r="J7" s="20"/>
    </row>
    <row r="8" spans="1:10" ht="20.100000000000001" customHeight="1" x14ac:dyDescent="0.3">
      <c r="B8" s="23" t="s">
        <v>10</v>
      </c>
      <c r="C8" s="23">
        <v>1</v>
      </c>
      <c r="D8" s="24">
        <v>400000</v>
      </c>
      <c r="E8" s="23">
        <v>10</v>
      </c>
      <c r="F8" s="23">
        <f>E8*12</f>
        <v>120</v>
      </c>
      <c r="G8" s="23">
        <v>12000</v>
      </c>
      <c r="H8" s="25">
        <f>(100/E8)/100</f>
        <v>0.1</v>
      </c>
      <c r="I8" s="26">
        <f>(D8/F8)*C8</f>
        <v>3333.3333333333335</v>
      </c>
      <c r="J8" s="26">
        <f>(D8/G8)</f>
        <v>33.333333333333336</v>
      </c>
    </row>
    <row r="9" spans="1:10" ht="21" customHeight="1" x14ac:dyDescent="0.3">
      <c r="B9" s="27" t="s">
        <v>11</v>
      </c>
      <c r="C9" s="27">
        <v>1</v>
      </c>
      <c r="D9" s="28">
        <v>500000</v>
      </c>
      <c r="E9" s="27">
        <v>10</v>
      </c>
      <c r="F9" s="27">
        <f t="shared" ref="F9:F18" si="0">E9*12</f>
        <v>120</v>
      </c>
      <c r="G9" s="27">
        <v>5000</v>
      </c>
      <c r="H9" s="29">
        <f t="shared" ref="H9:H23" si="1">(100/E9)/100</f>
        <v>0.1</v>
      </c>
      <c r="I9" s="30">
        <f>(D9/F9)*C9</f>
        <v>4166.666666666667</v>
      </c>
      <c r="J9" s="30">
        <f t="shared" ref="J9:J18" si="2">(D9/G9)</f>
        <v>100</v>
      </c>
    </row>
    <row r="10" spans="1:10" ht="20.100000000000001" customHeight="1" x14ac:dyDescent="0.3">
      <c r="B10" s="23" t="s">
        <v>12</v>
      </c>
      <c r="C10" s="23">
        <v>1</v>
      </c>
      <c r="D10" s="24">
        <v>300000</v>
      </c>
      <c r="E10" s="23">
        <v>10</v>
      </c>
      <c r="F10" s="23">
        <f t="shared" si="0"/>
        <v>120</v>
      </c>
      <c r="G10" s="23">
        <v>12000</v>
      </c>
      <c r="H10" s="25">
        <f>(100/E10)/100</f>
        <v>0.1</v>
      </c>
      <c r="I10" s="26">
        <f t="shared" ref="I10:I17" si="3">(D10/F10)*C10</f>
        <v>2500</v>
      </c>
      <c r="J10" s="26">
        <f t="shared" si="2"/>
        <v>25</v>
      </c>
    </row>
    <row r="11" spans="1:10" ht="20.100000000000001" customHeight="1" x14ac:dyDescent="0.3">
      <c r="B11" s="27" t="s">
        <v>13</v>
      </c>
      <c r="C11" s="27">
        <v>1</v>
      </c>
      <c r="D11" s="28">
        <v>400000</v>
      </c>
      <c r="E11" s="27">
        <v>10</v>
      </c>
      <c r="F11" s="27">
        <f t="shared" si="0"/>
        <v>120</v>
      </c>
      <c r="G11" s="27">
        <v>12000</v>
      </c>
      <c r="H11" s="29">
        <f t="shared" si="1"/>
        <v>0.1</v>
      </c>
      <c r="I11" s="30">
        <f t="shared" si="3"/>
        <v>3333.3333333333335</v>
      </c>
      <c r="J11" s="30">
        <f t="shared" si="2"/>
        <v>33.333333333333336</v>
      </c>
    </row>
    <row r="12" spans="1:10" ht="20.100000000000001" customHeight="1" x14ac:dyDescent="0.3">
      <c r="B12" s="23" t="s">
        <v>14</v>
      </c>
      <c r="C12" s="23">
        <v>1</v>
      </c>
      <c r="D12" s="24">
        <v>350000</v>
      </c>
      <c r="E12" s="23">
        <v>15</v>
      </c>
      <c r="F12" s="23">
        <f t="shared" si="0"/>
        <v>180</v>
      </c>
      <c r="G12" s="23">
        <v>1200</v>
      </c>
      <c r="H12" s="25">
        <f t="shared" si="1"/>
        <v>6.6666666666666666E-2</v>
      </c>
      <c r="I12" s="26">
        <f>(D12/F12)*C12</f>
        <v>1944.4444444444443</v>
      </c>
      <c r="J12" s="26">
        <f t="shared" si="2"/>
        <v>291.66666666666669</v>
      </c>
    </row>
    <row r="13" spans="1:10" ht="20.100000000000001" customHeight="1" x14ac:dyDescent="0.3">
      <c r="B13" s="27" t="s">
        <v>15</v>
      </c>
      <c r="C13" s="27">
        <v>2</v>
      </c>
      <c r="D13" s="28">
        <v>100000</v>
      </c>
      <c r="E13" s="27">
        <v>10</v>
      </c>
      <c r="F13" s="27">
        <f t="shared" si="0"/>
        <v>120</v>
      </c>
      <c r="G13" s="27">
        <v>15000</v>
      </c>
      <c r="H13" s="29">
        <f t="shared" si="1"/>
        <v>0.1</v>
      </c>
      <c r="I13" s="30">
        <f>(D13/F13)*C13</f>
        <v>1666.6666666666667</v>
      </c>
      <c r="J13" s="30">
        <f t="shared" si="2"/>
        <v>6.666666666666667</v>
      </c>
    </row>
    <row r="14" spans="1:10" ht="20.100000000000001" customHeight="1" x14ac:dyDescent="0.3">
      <c r="B14" s="23" t="s">
        <v>16</v>
      </c>
      <c r="C14" s="23">
        <v>1</v>
      </c>
      <c r="D14" s="24">
        <v>45000</v>
      </c>
      <c r="E14" s="23">
        <v>15</v>
      </c>
      <c r="F14" s="23">
        <f t="shared" si="0"/>
        <v>180</v>
      </c>
      <c r="G14" s="23">
        <v>2500</v>
      </c>
      <c r="H14" s="25">
        <f t="shared" si="1"/>
        <v>6.6666666666666666E-2</v>
      </c>
      <c r="I14" s="26">
        <f>(D14/F14)*C14</f>
        <v>250</v>
      </c>
      <c r="J14" s="26">
        <f t="shared" si="2"/>
        <v>18</v>
      </c>
    </row>
    <row r="15" spans="1:10" ht="20.100000000000001" customHeight="1" x14ac:dyDescent="0.3">
      <c r="B15" s="27" t="s">
        <v>17</v>
      </c>
      <c r="C15" s="27">
        <v>1</v>
      </c>
      <c r="D15" s="28">
        <v>60000</v>
      </c>
      <c r="E15" s="27">
        <v>15</v>
      </c>
      <c r="F15" s="27">
        <f t="shared" si="0"/>
        <v>180</v>
      </c>
      <c r="G15" s="27">
        <v>5000</v>
      </c>
      <c r="H15" s="29">
        <f t="shared" si="1"/>
        <v>6.6666666666666666E-2</v>
      </c>
      <c r="I15" s="30">
        <f t="shared" si="3"/>
        <v>333.33333333333331</v>
      </c>
      <c r="J15" s="30">
        <f t="shared" si="2"/>
        <v>12</v>
      </c>
    </row>
    <row r="16" spans="1:10" ht="20.100000000000001" customHeight="1" x14ac:dyDescent="0.3">
      <c r="B16" s="23" t="s">
        <v>18</v>
      </c>
      <c r="C16" s="23">
        <v>1</v>
      </c>
      <c r="D16" s="24">
        <v>75000</v>
      </c>
      <c r="E16" s="23">
        <v>12</v>
      </c>
      <c r="F16" s="23">
        <f t="shared" si="0"/>
        <v>144</v>
      </c>
      <c r="G16" s="23">
        <v>5000</v>
      </c>
      <c r="H16" s="25">
        <f>(100/E16)/100</f>
        <v>8.3333333333333343E-2</v>
      </c>
      <c r="I16" s="26">
        <f t="shared" si="3"/>
        <v>520.83333333333337</v>
      </c>
      <c r="J16" s="26">
        <f t="shared" si="2"/>
        <v>15</v>
      </c>
    </row>
    <row r="17" spans="2:10" ht="20.100000000000001" customHeight="1" x14ac:dyDescent="0.3">
      <c r="B17" s="27" t="s">
        <v>19</v>
      </c>
      <c r="C17" s="27">
        <v>1</v>
      </c>
      <c r="D17" s="28">
        <v>50000</v>
      </c>
      <c r="E17" s="27">
        <v>15</v>
      </c>
      <c r="F17" s="27">
        <f t="shared" si="0"/>
        <v>180</v>
      </c>
      <c r="G17" s="27">
        <v>2500</v>
      </c>
      <c r="H17" s="29">
        <f>(100/E17)/100</f>
        <v>6.6666666666666666E-2</v>
      </c>
      <c r="I17" s="30">
        <f t="shared" si="3"/>
        <v>277.77777777777777</v>
      </c>
      <c r="J17" s="30">
        <f t="shared" si="2"/>
        <v>20</v>
      </c>
    </row>
    <row r="18" spans="2:10" ht="20.100000000000001" customHeight="1" x14ac:dyDescent="0.3">
      <c r="B18" s="23" t="s">
        <v>20</v>
      </c>
      <c r="C18" s="23">
        <v>1</v>
      </c>
      <c r="D18" s="24">
        <v>70000</v>
      </c>
      <c r="E18" s="23">
        <v>10</v>
      </c>
      <c r="F18" s="23">
        <f t="shared" si="0"/>
        <v>120</v>
      </c>
      <c r="G18" s="23">
        <v>5000</v>
      </c>
      <c r="H18" s="25">
        <f>(100/E18)/100</f>
        <v>0.1</v>
      </c>
      <c r="I18" s="26">
        <f>(D18/F18)*C18</f>
        <v>583.33333333333337</v>
      </c>
      <c r="J18" s="26">
        <f t="shared" si="2"/>
        <v>14</v>
      </c>
    </row>
    <row r="19" spans="2:10" ht="20.100000000000001" customHeight="1" x14ac:dyDescent="0.3">
      <c r="B19" s="27"/>
      <c r="C19" s="27"/>
      <c r="D19" s="28"/>
      <c r="E19" s="27"/>
      <c r="F19" s="27"/>
      <c r="G19" s="27"/>
      <c r="H19" s="29" t="e">
        <f t="shared" si="1"/>
        <v>#DIV/0!</v>
      </c>
      <c r="I19" s="30"/>
      <c r="J19" s="30"/>
    </row>
    <row r="20" spans="2:10" ht="20.100000000000001" customHeight="1" x14ac:dyDescent="0.3">
      <c r="B20" s="23"/>
      <c r="C20" s="23"/>
      <c r="D20" s="24"/>
      <c r="E20" s="23"/>
      <c r="F20" s="23"/>
      <c r="G20" s="23"/>
      <c r="H20" s="25" t="e">
        <f t="shared" si="1"/>
        <v>#DIV/0!</v>
      </c>
      <c r="I20" s="26"/>
      <c r="J20" s="26"/>
    </row>
    <row r="21" spans="2:10" ht="20.100000000000001" customHeight="1" x14ac:dyDescent="0.3">
      <c r="B21" s="27"/>
      <c r="C21" s="27"/>
      <c r="D21" s="28"/>
      <c r="E21" s="27"/>
      <c r="F21" s="27"/>
      <c r="G21" s="27"/>
      <c r="H21" s="29" t="e">
        <f t="shared" si="1"/>
        <v>#DIV/0!</v>
      </c>
      <c r="I21" s="30"/>
      <c r="J21" s="30"/>
    </row>
    <row r="22" spans="2:10" ht="20.100000000000001" customHeight="1" x14ac:dyDescent="0.3">
      <c r="B22" s="23"/>
      <c r="C22" s="23"/>
      <c r="D22" s="24"/>
      <c r="E22" s="23"/>
      <c r="F22" s="23"/>
      <c r="G22" s="23"/>
      <c r="H22" s="25" t="e">
        <f t="shared" si="1"/>
        <v>#DIV/0!</v>
      </c>
      <c r="I22" s="26"/>
      <c r="J22" s="26"/>
    </row>
    <row r="23" spans="2:10" ht="20.100000000000001" customHeight="1" x14ac:dyDescent="0.3">
      <c r="B23" s="27"/>
      <c r="C23" s="27"/>
      <c r="D23" s="28"/>
      <c r="E23" s="27"/>
      <c r="F23" s="27"/>
      <c r="G23" s="27"/>
      <c r="H23" s="29" t="e">
        <f t="shared" si="1"/>
        <v>#DIV/0!</v>
      </c>
      <c r="I23" s="30"/>
      <c r="J23" s="30"/>
    </row>
    <row r="24" spans="2:10" ht="20.100000000000001" customHeight="1" x14ac:dyDescent="0.3">
      <c r="B24" s="31" t="s">
        <v>8</v>
      </c>
      <c r="C24" s="32"/>
      <c r="D24" s="33">
        <f>SUM(D8:D23)</f>
        <v>2350000</v>
      </c>
      <c r="E24" s="32"/>
      <c r="F24" s="32"/>
      <c r="G24" s="32"/>
      <c r="H24" s="32"/>
      <c r="I24" s="34">
        <f>SUM(I8:I23)</f>
        <v>18909.722222222219</v>
      </c>
      <c r="J24" s="34">
        <f>SUM(J8:J23)</f>
        <v>569</v>
      </c>
    </row>
    <row r="25" spans="2:10" x14ac:dyDescent="0.3">
      <c r="J25" s="3"/>
    </row>
  </sheetData>
  <mergeCells count="7">
    <mergeCell ref="J6:J7"/>
    <mergeCell ref="E6:G6"/>
    <mergeCell ref="B6:B7"/>
    <mergeCell ref="C6:C7"/>
    <mergeCell ref="D6:D7"/>
    <mergeCell ref="H6:H7"/>
    <mergeCell ref="I6:I7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7D28F-01D6-4180-8D1F-49D03BD409B7}">
  <dimension ref="B1:J26"/>
  <sheetViews>
    <sheetView showGridLines="0" zoomScaleNormal="100" workbookViewId="0">
      <selection activeCell="B18" sqref="B18"/>
    </sheetView>
  </sheetViews>
  <sheetFormatPr defaultColWidth="8.85546875" defaultRowHeight="16.5" x14ac:dyDescent="0.3"/>
  <cols>
    <col min="1" max="1" width="17.85546875" style="4" customWidth="1"/>
    <col min="2" max="2" width="54.42578125" style="4" customWidth="1"/>
    <col min="3" max="3" width="11.42578125" style="4" bestFit="1" customWidth="1"/>
    <col min="4" max="4" width="15.85546875" style="4" bestFit="1" customWidth="1"/>
    <col min="5" max="5" width="24.28515625" style="4" bestFit="1" customWidth="1"/>
    <col min="6" max="6" width="21" style="4" bestFit="1" customWidth="1"/>
    <col min="7" max="7" width="18.42578125" style="4" bestFit="1" customWidth="1"/>
    <col min="8" max="8" width="35.7109375" style="4" customWidth="1"/>
    <col min="9" max="9" width="24.28515625" style="4" bestFit="1" customWidth="1"/>
    <col min="10" max="10" width="26.140625" style="4" bestFit="1" customWidth="1"/>
    <col min="11" max="16384" width="8.85546875" style="4"/>
  </cols>
  <sheetData>
    <row r="1" spans="2:10" ht="51.95" customHeight="1" x14ac:dyDescent="0.3"/>
    <row r="2" spans="2:10" ht="30.95" customHeight="1" x14ac:dyDescent="0.3">
      <c r="B2" s="17" t="s">
        <v>30</v>
      </c>
    </row>
    <row r="3" spans="2:10" x14ac:dyDescent="0.3">
      <c r="B3" s="35" t="s">
        <v>31</v>
      </c>
    </row>
    <row r="4" spans="2:10" x14ac:dyDescent="0.3">
      <c r="B4" s="35" t="s">
        <v>32</v>
      </c>
      <c r="F4" s="6"/>
      <c r="G4" s="6"/>
      <c r="H4" s="6"/>
      <c r="I4" s="6"/>
      <c r="J4" s="6"/>
    </row>
    <row r="5" spans="2:10" s="11" customFormat="1" x14ac:dyDescent="0.3">
      <c r="B5" s="7"/>
      <c r="C5" s="7"/>
      <c r="D5" s="7"/>
      <c r="E5" s="7"/>
      <c r="F5" s="8"/>
      <c r="G5" s="8"/>
      <c r="H5" s="9"/>
      <c r="I5" s="9"/>
      <c r="J5" s="10"/>
    </row>
    <row r="6" spans="2:10" ht="35.1" customHeight="1" x14ac:dyDescent="0.3">
      <c r="B6" s="36" t="s">
        <v>0</v>
      </c>
      <c r="C6" s="36" t="s">
        <v>6</v>
      </c>
      <c r="D6" s="36" t="s">
        <v>1</v>
      </c>
      <c r="E6" s="36" t="s">
        <v>26</v>
      </c>
      <c r="F6" s="36" t="s">
        <v>21</v>
      </c>
      <c r="G6" s="36" t="s">
        <v>22</v>
      </c>
      <c r="H6" s="37" t="s">
        <v>23</v>
      </c>
      <c r="I6" s="9"/>
      <c r="J6" s="10" t="s">
        <v>9</v>
      </c>
    </row>
    <row r="7" spans="2:10" ht="20.100000000000001" customHeight="1" x14ac:dyDescent="0.3">
      <c r="B7" s="23" t="s">
        <v>10</v>
      </c>
      <c r="C7" s="23">
        <v>1</v>
      </c>
      <c r="D7" s="24">
        <v>400000</v>
      </c>
      <c r="E7" s="38">
        <v>250000</v>
      </c>
      <c r="F7" s="24">
        <f>D7-E7</f>
        <v>150000</v>
      </c>
      <c r="G7" s="23">
        <v>60</v>
      </c>
      <c r="H7" s="39">
        <f>F7/G7</f>
        <v>2500</v>
      </c>
      <c r="I7" s="12"/>
      <c r="J7" s="13"/>
    </row>
    <row r="8" spans="2:10" ht="20.100000000000001" customHeight="1" x14ac:dyDescent="0.3">
      <c r="B8" s="27" t="s">
        <v>11</v>
      </c>
      <c r="C8" s="27">
        <v>1</v>
      </c>
      <c r="D8" s="28">
        <v>500000</v>
      </c>
      <c r="E8" s="40">
        <v>140000</v>
      </c>
      <c r="F8" s="41">
        <f t="shared" ref="F8:F22" si="0">D8-E8</f>
        <v>360000</v>
      </c>
      <c r="G8" s="42">
        <v>80</v>
      </c>
      <c r="H8" s="43">
        <f t="shared" ref="H8:H22" si="1">F8/G8</f>
        <v>4500</v>
      </c>
      <c r="I8" s="12"/>
      <c r="J8" s="13"/>
    </row>
    <row r="9" spans="2:10" ht="20.100000000000001" customHeight="1" x14ac:dyDescent="0.3">
      <c r="B9" s="23" t="s">
        <v>12</v>
      </c>
      <c r="C9" s="23">
        <v>1</v>
      </c>
      <c r="D9" s="24">
        <v>300000</v>
      </c>
      <c r="E9" s="38">
        <v>110000</v>
      </c>
      <c r="F9" s="24">
        <f t="shared" si="0"/>
        <v>190000</v>
      </c>
      <c r="G9" s="23">
        <v>90</v>
      </c>
      <c r="H9" s="39">
        <f t="shared" si="1"/>
        <v>2111.1111111111113</v>
      </c>
      <c r="I9" s="12"/>
      <c r="J9" s="13"/>
    </row>
    <row r="10" spans="2:10" ht="20.100000000000001" customHeight="1" x14ac:dyDescent="0.3">
      <c r="B10" s="27" t="s">
        <v>13</v>
      </c>
      <c r="C10" s="27">
        <v>1</v>
      </c>
      <c r="D10" s="28">
        <v>400000</v>
      </c>
      <c r="E10" s="40">
        <v>90000</v>
      </c>
      <c r="F10" s="41">
        <f t="shared" si="0"/>
        <v>310000</v>
      </c>
      <c r="G10" s="42">
        <v>100</v>
      </c>
      <c r="H10" s="43">
        <f t="shared" si="1"/>
        <v>3100</v>
      </c>
      <c r="I10" s="12"/>
      <c r="J10" s="13"/>
    </row>
    <row r="11" spans="2:10" ht="20.100000000000001" customHeight="1" x14ac:dyDescent="0.3">
      <c r="B11" s="23" t="s">
        <v>14</v>
      </c>
      <c r="C11" s="23">
        <v>1</v>
      </c>
      <c r="D11" s="24">
        <v>350000</v>
      </c>
      <c r="E11" s="38">
        <v>80000</v>
      </c>
      <c r="F11" s="24">
        <f t="shared" si="0"/>
        <v>270000</v>
      </c>
      <c r="G11" s="23">
        <v>120</v>
      </c>
      <c r="H11" s="39">
        <f t="shared" si="1"/>
        <v>2250</v>
      </c>
      <c r="I11" s="12"/>
      <c r="J11" s="13"/>
    </row>
    <row r="12" spans="2:10" ht="20.100000000000001" customHeight="1" x14ac:dyDescent="0.3">
      <c r="B12" s="27" t="s">
        <v>15</v>
      </c>
      <c r="C12" s="27">
        <v>2</v>
      </c>
      <c r="D12" s="28">
        <v>100000</v>
      </c>
      <c r="E12" s="40">
        <v>45000</v>
      </c>
      <c r="F12" s="41">
        <f t="shared" si="0"/>
        <v>55000</v>
      </c>
      <c r="G12" s="42">
        <v>60</v>
      </c>
      <c r="H12" s="43">
        <f t="shared" si="1"/>
        <v>916.66666666666663</v>
      </c>
      <c r="I12" s="12"/>
      <c r="J12" s="13"/>
    </row>
    <row r="13" spans="2:10" ht="20.100000000000001" customHeight="1" x14ac:dyDescent="0.3">
      <c r="B13" s="23" t="s">
        <v>16</v>
      </c>
      <c r="C13" s="23">
        <v>1</v>
      </c>
      <c r="D13" s="24">
        <v>45000</v>
      </c>
      <c r="E13" s="38">
        <v>21000</v>
      </c>
      <c r="F13" s="24">
        <f t="shared" si="0"/>
        <v>24000</v>
      </c>
      <c r="G13" s="23">
        <v>60</v>
      </c>
      <c r="H13" s="39">
        <f t="shared" si="1"/>
        <v>400</v>
      </c>
      <c r="I13" s="12"/>
      <c r="J13" s="13"/>
    </row>
    <row r="14" spans="2:10" ht="20.100000000000001" customHeight="1" x14ac:dyDescent="0.3">
      <c r="B14" s="27" t="s">
        <v>17</v>
      </c>
      <c r="C14" s="27">
        <v>1</v>
      </c>
      <c r="D14" s="28">
        <v>60000</v>
      </c>
      <c r="E14" s="40">
        <v>33000</v>
      </c>
      <c r="F14" s="41">
        <f t="shared" si="0"/>
        <v>27000</v>
      </c>
      <c r="G14" s="42">
        <v>80</v>
      </c>
      <c r="H14" s="43">
        <f t="shared" si="1"/>
        <v>337.5</v>
      </c>
      <c r="I14" s="12"/>
      <c r="J14" s="13"/>
    </row>
    <row r="15" spans="2:10" ht="20.100000000000001" customHeight="1" x14ac:dyDescent="0.3">
      <c r="B15" s="23" t="s">
        <v>18</v>
      </c>
      <c r="C15" s="23">
        <v>1</v>
      </c>
      <c r="D15" s="24">
        <v>75000</v>
      </c>
      <c r="E15" s="38">
        <v>30000</v>
      </c>
      <c r="F15" s="24">
        <f t="shared" si="0"/>
        <v>45000</v>
      </c>
      <c r="G15" s="23">
        <v>100</v>
      </c>
      <c r="H15" s="39">
        <f t="shared" si="1"/>
        <v>450</v>
      </c>
      <c r="I15" s="12"/>
      <c r="J15" s="13"/>
    </row>
    <row r="16" spans="2:10" ht="20.100000000000001" customHeight="1" x14ac:dyDescent="0.3">
      <c r="B16" s="27" t="s">
        <v>19</v>
      </c>
      <c r="C16" s="27">
        <v>1</v>
      </c>
      <c r="D16" s="28">
        <v>50000</v>
      </c>
      <c r="E16" s="40">
        <v>7000</v>
      </c>
      <c r="F16" s="41">
        <f t="shared" si="0"/>
        <v>43000</v>
      </c>
      <c r="G16" s="42">
        <v>120</v>
      </c>
      <c r="H16" s="43">
        <f t="shared" si="1"/>
        <v>358.33333333333331</v>
      </c>
      <c r="I16" s="12"/>
      <c r="J16" s="13"/>
    </row>
    <row r="17" spans="2:10" ht="20.100000000000001" customHeight="1" x14ac:dyDescent="0.3">
      <c r="B17" s="23" t="s">
        <v>20</v>
      </c>
      <c r="C17" s="23">
        <v>1</v>
      </c>
      <c r="D17" s="24">
        <v>70000</v>
      </c>
      <c r="E17" s="38">
        <v>37000</v>
      </c>
      <c r="F17" s="24">
        <f t="shared" si="0"/>
        <v>33000</v>
      </c>
      <c r="G17" s="23">
        <v>60</v>
      </c>
      <c r="H17" s="39">
        <f t="shared" si="1"/>
        <v>550</v>
      </c>
      <c r="I17" s="12"/>
      <c r="J17" s="13"/>
    </row>
    <row r="18" spans="2:10" ht="20.100000000000001" customHeight="1" x14ac:dyDescent="0.3">
      <c r="B18" s="27"/>
      <c r="C18" s="27"/>
      <c r="D18" s="28"/>
      <c r="E18" s="40"/>
      <c r="F18" s="41">
        <f t="shared" si="0"/>
        <v>0</v>
      </c>
      <c r="G18" s="42"/>
      <c r="H18" s="43" t="e">
        <f t="shared" si="1"/>
        <v>#DIV/0!</v>
      </c>
      <c r="I18" s="12"/>
      <c r="J18" s="13"/>
    </row>
    <row r="19" spans="2:10" ht="20.100000000000001" customHeight="1" x14ac:dyDescent="0.3">
      <c r="B19" s="23"/>
      <c r="C19" s="23"/>
      <c r="D19" s="24"/>
      <c r="E19" s="38"/>
      <c r="F19" s="24">
        <f t="shared" si="0"/>
        <v>0</v>
      </c>
      <c r="G19" s="23"/>
      <c r="H19" s="39" t="e">
        <f t="shared" si="1"/>
        <v>#DIV/0!</v>
      </c>
      <c r="I19" s="12"/>
      <c r="J19" s="13"/>
    </row>
    <row r="20" spans="2:10" ht="20.100000000000001" customHeight="1" x14ac:dyDescent="0.3">
      <c r="B20" s="27"/>
      <c r="C20" s="27"/>
      <c r="D20" s="28"/>
      <c r="E20" s="40"/>
      <c r="F20" s="41">
        <f t="shared" si="0"/>
        <v>0</v>
      </c>
      <c r="G20" s="42"/>
      <c r="H20" s="43" t="e">
        <f t="shared" si="1"/>
        <v>#DIV/0!</v>
      </c>
      <c r="I20" s="12"/>
      <c r="J20" s="13"/>
    </row>
    <row r="21" spans="2:10" ht="20.100000000000001" customHeight="1" x14ac:dyDescent="0.3">
      <c r="B21" s="23"/>
      <c r="C21" s="23"/>
      <c r="D21" s="24"/>
      <c r="E21" s="38"/>
      <c r="F21" s="24">
        <f t="shared" si="0"/>
        <v>0</v>
      </c>
      <c r="G21" s="23"/>
      <c r="H21" s="39" t="e">
        <f t="shared" si="1"/>
        <v>#DIV/0!</v>
      </c>
      <c r="I21" s="12"/>
      <c r="J21" s="13"/>
    </row>
    <row r="22" spans="2:10" ht="20.100000000000001" customHeight="1" x14ac:dyDescent="0.3">
      <c r="B22" s="27"/>
      <c r="C22" s="27"/>
      <c r="D22" s="28"/>
      <c r="E22" s="40"/>
      <c r="F22" s="41">
        <f t="shared" si="0"/>
        <v>0</v>
      </c>
      <c r="G22" s="42"/>
      <c r="H22" s="43" t="e">
        <f t="shared" si="1"/>
        <v>#DIV/0!</v>
      </c>
      <c r="I22" s="12"/>
      <c r="J22" s="13"/>
    </row>
    <row r="23" spans="2:10" ht="20.100000000000001" customHeight="1" x14ac:dyDescent="0.3">
      <c r="B23" s="31" t="s">
        <v>8</v>
      </c>
      <c r="C23" s="32"/>
      <c r="D23" s="44">
        <f>SUM(D7:D22)</f>
        <v>2350000</v>
      </c>
      <c r="E23" s="44">
        <f>SUM(E7:E22)</f>
        <v>843000</v>
      </c>
      <c r="F23" s="44">
        <f>SUM(F7:F22)</f>
        <v>1507000</v>
      </c>
      <c r="G23" s="32"/>
      <c r="H23" s="44" t="e">
        <f>SUM(H7:H22)</f>
        <v>#DIV/0!</v>
      </c>
      <c r="I23" s="12"/>
      <c r="J23" s="13"/>
    </row>
    <row r="24" spans="2:10" x14ac:dyDescent="0.3">
      <c r="F24" s="14"/>
      <c r="G24" s="14"/>
      <c r="H24" s="14"/>
      <c r="I24" s="14"/>
      <c r="J24" s="6"/>
    </row>
    <row r="25" spans="2:10" x14ac:dyDescent="0.3">
      <c r="F25" s="14"/>
      <c r="G25" s="14"/>
      <c r="H25" s="14"/>
      <c r="I25" s="14"/>
      <c r="J25" s="6"/>
    </row>
    <row r="26" spans="2:10" x14ac:dyDescent="0.3">
      <c r="F26" s="15"/>
      <c r="G26" s="15"/>
      <c r="H26" s="15"/>
      <c r="I26" s="15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Apresentação</vt:lpstr>
      <vt:lpstr>Depreciação Fiscal</vt:lpstr>
      <vt:lpstr>Depreciação Gerencial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Gustavo Mendes</dc:creator>
  <cp:lastModifiedBy>Cintia Souza</cp:lastModifiedBy>
  <dcterms:created xsi:type="dcterms:W3CDTF">2019-10-30T02:17:33Z</dcterms:created>
  <dcterms:modified xsi:type="dcterms:W3CDTF">2020-11-03T21:15:55Z</dcterms:modified>
</cp:coreProperties>
</file>