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d6bfa09cf7098797/Freelance/Aegro/Planilhas/MIP/"/>
    </mc:Choice>
  </mc:AlternateContent>
  <xr:revisionPtr revIDLastSave="369" documentId="11_5B3760CFA6482C55463F9E34F761A204F941D6BD" xr6:coauthVersionLast="45" xr6:coauthVersionMax="45" xr10:uidLastSave="{B22A029C-AFB8-47CE-B3DC-4FDF692C85EA}"/>
  <bookViews>
    <workbookView xWindow="-120" yWindow="-120" windowWidth="38640" windowHeight="15840" xr2:uid="{00000000-000D-0000-FFFF-FFFF00000000}"/>
  </bookViews>
  <sheets>
    <sheet name="Apresentação" sheetId="1" r:id="rId1"/>
    <sheet name="MIP Soja" sheetId="2" r:id="rId2"/>
    <sheet name="MIP Milho" sheetId="3" r:id="rId3"/>
  </sheets>
  <definedNames>
    <definedName name="_xlnm._FilterDatabase" localSheetId="1" hidden="1">'MIP Soja'!$E$12:$E$16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3" l="1"/>
  <c r="J13" i="3" s="1"/>
  <c r="I15" i="3"/>
  <c r="I17" i="3"/>
  <c r="I19" i="3"/>
  <c r="J19" i="3" s="1"/>
  <c r="I21" i="3"/>
  <c r="J21" i="3" s="1"/>
  <c r="I24" i="3"/>
  <c r="I23" i="3"/>
  <c r="I25" i="3"/>
  <c r="G24" i="3"/>
  <c r="G23" i="3"/>
  <c r="I29" i="3"/>
  <c r="I27" i="3"/>
  <c r="J27" i="3" s="1"/>
  <c r="J17" i="3" l="1"/>
  <c r="J15" i="3"/>
  <c r="J23" i="3"/>
  <c r="J25" i="3"/>
  <c r="J29" i="3"/>
  <c r="I29" i="2"/>
  <c r="I28" i="2"/>
  <c r="G29" i="2"/>
  <c r="G28" i="2"/>
  <c r="J26" i="2"/>
  <c r="I31" i="2"/>
  <c r="I30" i="2"/>
  <c r="G30" i="2"/>
  <c r="G31" i="2"/>
  <c r="I19" i="2"/>
  <c r="I27" i="2"/>
  <c r="I26" i="2"/>
  <c r="I25" i="2"/>
  <c r="I24" i="2"/>
  <c r="J24" i="2" s="1"/>
  <c r="I23" i="2"/>
  <c r="I22" i="2"/>
  <c r="I21" i="2"/>
  <c r="I20" i="2"/>
  <c r="J20" i="2" s="1"/>
  <c r="G27" i="2"/>
  <c r="G26" i="2"/>
  <c r="G25" i="2"/>
  <c r="G24" i="2"/>
  <c r="G23" i="2"/>
  <c r="G22" i="2"/>
  <c r="G21" i="2"/>
  <c r="G20" i="2"/>
  <c r="I18" i="2"/>
  <c r="G19" i="2"/>
  <c r="G18" i="2"/>
  <c r="G17" i="2"/>
  <c r="G16" i="2"/>
  <c r="I17" i="2"/>
  <c r="I16" i="2"/>
  <c r="I15" i="2"/>
  <c r="I14" i="2"/>
  <c r="I13" i="2"/>
  <c r="G15" i="2"/>
  <c r="G14" i="2"/>
  <c r="G13" i="2"/>
  <c r="I12" i="2"/>
  <c r="G12" i="2"/>
  <c r="J18" i="2" l="1"/>
  <c r="J28" i="2"/>
  <c r="J22" i="2"/>
  <c r="J16" i="2"/>
  <c r="J14" i="2"/>
  <c r="J12" i="2"/>
  <c r="J30" i="2"/>
</calcChain>
</file>

<file path=xl/sharedStrings.xml><?xml version="1.0" encoding="utf-8"?>
<sst xmlns="http://schemas.openxmlformats.org/spreadsheetml/2006/main" count="131" uniqueCount="78">
  <si>
    <t>Lagarta-da-soja</t>
  </si>
  <si>
    <t>Lagarta-falsa-medideira</t>
  </si>
  <si>
    <t>Amostragem</t>
  </si>
  <si>
    <t>Praga</t>
  </si>
  <si>
    <t>Nome Comum</t>
  </si>
  <si>
    <t>Nome Científico</t>
  </si>
  <si>
    <t>Lagarta-das-vagens</t>
  </si>
  <si>
    <t>Lagartas do grupo Heliothinae</t>
  </si>
  <si>
    <t>desfolha</t>
  </si>
  <si>
    <t>Tipo de Avaliação</t>
  </si>
  <si>
    <t>Quantidade</t>
  </si>
  <si>
    <t>Nível de controle</t>
  </si>
  <si>
    <t>Ação</t>
  </si>
  <si>
    <t>fazer controle</t>
  </si>
  <si>
    <t>não fazer controle</t>
  </si>
  <si>
    <t>atingiu nível de controle</t>
  </si>
  <si>
    <t>lagartas pequenas</t>
  </si>
  <si>
    <t>lagartas grandes</t>
  </si>
  <si>
    <t>não atingiu nível de controle</t>
  </si>
  <si>
    <t>desfolha período vegetativo</t>
  </si>
  <si>
    <t>desfolha período reprodutivo</t>
  </si>
  <si>
    <t>lagartas período reprodutivo</t>
  </si>
  <si>
    <t>lagartas período vegetativo</t>
  </si>
  <si>
    <t>Anticarsia gemmatalis</t>
  </si>
  <si>
    <t>Chrysodeixis includens</t>
  </si>
  <si>
    <t>maiores que 1,5 cm</t>
  </si>
  <si>
    <t xml:space="preserve"> menores que 1,5 cm</t>
  </si>
  <si>
    <t>Se atente aos seguintes detalhes:</t>
  </si>
  <si>
    <t>percevejos em lavoura grão</t>
  </si>
  <si>
    <t>percevejos em lavoura semente</t>
  </si>
  <si>
    <t>Percevejo-verde</t>
  </si>
  <si>
    <t>Percevejo-pequeno</t>
  </si>
  <si>
    <t>Percevejo-marrom</t>
  </si>
  <si>
    <t>Percevejo-barriga-verde</t>
  </si>
  <si>
    <t>Tamanduá-da-soja</t>
  </si>
  <si>
    <t>Vaquinhas</t>
  </si>
  <si>
    <t>Diabrotica, Cerotoma, Colaspis</t>
  </si>
  <si>
    <t>Nezara viridula</t>
  </si>
  <si>
    <t xml:space="preserve">Piezodorus guildinii </t>
  </si>
  <si>
    <t>Euschistus heros</t>
  </si>
  <si>
    <t>Dichelops melacanthus</t>
  </si>
  <si>
    <t xml:space="preserve">Sternechus subsignatus </t>
  </si>
  <si>
    <t>até V3</t>
  </si>
  <si>
    <t>depois de V3</t>
  </si>
  <si>
    <t>Larva-arame</t>
  </si>
  <si>
    <t>Lagarta-rosca</t>
  </si>
  <si>
    <t>Lagarta-elasmo</t>
  </si>
  <si>
    <t>Larva-alfinete</t>
  </si>
  <si>
    <t>Lagarta-do-trigo</t>
  </si>
  <si>
    <t>Lagarta-do-cartucho</t>
  </si>
  <si>
    <t>Lagarta-da-espiga</t>
  </si>
  <si>
    <t>Lagarta-do-velho-mundo</t>
  </si>
  <si>
    <t>Spodoptera frugiperda</t>
  </si>
  <si>
    <t>Percevejos</t>
  </si>
  <si>
    <t>lagartas</t>
  </si>
  <si>
    <t xml:space="preserve">lagartas grandes   </t>
  </si>
  <si>
    <t>Pseudaletia sequax</t>
  </si>
  <si>
    <t>Elasmopalpus lignosellus</t>
  </si>
  <si>
    <t>Agrotis ipsilon</t>
  </si>
  <si>
    <t xml:space="preserve"> Diabrotica speciosa</t>
  </si>
  <si>
    <t>Dichelops melacanthus, Euschistus heros, etc.</t>
  </si>
  <si>
    <t xml:space="preserve">percevejos </t>
  </si>
  <si>
    <t>até 30 dias após emergência</t>
  </si>
  <si>
    <t>30 dias após emergência</t>
  </si>
  <si>
    <t>ataque de plantas</t>
  </si>
  <si>
    <t>larvas</t>
  </si>
  <si>
    <t>MONITORAMENTO DE PRAGAS NA CULTURA DO MILHO</t>
  </si>
  <si>
    <t>2 larvas por ponto           de amostra</t>
  </si>
  <si>
    <t>MONITORAMENTO DE PRAGAS NA CULTURA DA SOJA</t>
  </si>
  <si>
    <t xml:space="preserve">                 Amostragens considerando a quantidade média de insetos por metro linear em diversos pontos da lavoura</t>
  </si>
  <si>
    <t xml:space="preserve">                 lagartas pequenas</t>
  </si>
  <si>
    <t xml:space="preserve">                 lagartas grandes</t>
  </si>
  <si>
    <t>menores que 1,5 cm</t>
  </si>
  <si>
    <r>
      <t xml:space="preserve">Spodoptera eridania </t>
    </r>
    <r>
      <rPr>
        <sz val="12"/>
        <color theme="1"/>
        <rFont val="Calibri"/>
        <family val="2"/>
        <scheme val="minor"/>
      </rPr>
      <t>e</t>
    </r>
    <r>
      <rPr>
        <i/>
        <sz val="12"/>
        <color theme="1"/>
        <rFont val="Calibri"/>
        <family val="2"/>
        <scheme val="minor"/>
      </rPr>
      <t xml:space="preserve"> S. cosmioides</t>
    </r>
  </si>
  <si>
    <r>
      <rPr>
        <i/>
        <sz val="12"/>
        <color theme="1"/>
        <rFont val="Calibri"/>
        <family val="2"/>
        <scheme val="minor"/>
      </rPr>
      <t>Helicoverpa</t>
    </r>
    <r>
      <rPr>
        <sz val="12"/>
        <color theme="1"/>
        <rFont val="Calibri"/>
        <family val="2"/>
        <scheme val="minor"/>
      </rPr>
      <t xml:space="preserve"> spp. e </t>
    </r>
    <r>
      <rPr>
        <i/>
        <sz val="12"/>
        <color theme="1"/>
        <rFont val="Calibri"/>
        <family val="2"/>
        <scheme val="minor"/>
      </rPr>
      <t>Heliothis virescens</t>
    </r>
  </si>
  <si>
    <r>
      <t xml:space="preserve">Agriotes </t>
    </r>
    <r>
      <rPr>
        <sz val="12"/>
        <color theme="1"/>
        <rFont val="Calibri"/>
        <family val="2"/>
        <scheme val="minor"/>
      </rPr>
      <t>spp.,</t>
    </r>
    <r>
      <rPr>
        <i/>
        <sz val="12"/>
        <color theme="1"/>
        <rFont val="Calibri"/>
        <family val="2"/>
        <scheme val="minor"/>
      </rPr>
      <t xml:space="preserve"> Conoderus </t>
    </r>
    <r>
      <rPr>
        <sz val="12"/>
        <color theme="1"/>
        <rFont val="Calibri"/>
        <family val="2"/>
        <scheme val="minor"/>
      </rPr>
      <t>spp.,</t>
    </r>
    <r>
      <rPr>
        <i/>
        <sz val="12"/>
        <color theme="1"/>
        <rFont val="Calibri"/>
        <family val="2"/>
        <scheme val="minor"/>
      </rPr>
      <t xml:space="preserve"> Melanotus </t>
    </r>
    <r>
      <rPr>
        <sz val="12"/>
        <color theme="1"/>
        <rFont val="Calibri"/>
        <family val="2"/>
        <scheme val="minor"/>
      </rPr>
      <t>spp.</t>
    </r>
  </si>
  <si>
    <r>
      <rPr>
        <i/>
        <sz val="12"/>
        <color theme="1"/>
        <rFont val="Calibri"/>
        <family val="2"/>
        <scheme val="minor"/>
      </rPr>
      <t>Helicoverpa</t>
    </r>
    <r>
      <rPr>
        <sz val="12"/>
        <color theme="1"/>
        <rFont val="Calibri"/>
        <family val="2"/>
        <scheme val="minor"/>
      </rPr>
      <t xml:space="preserve"> zea</t>
    </r>
  </si>
  <si>
    <r>
      <rPr>
        <i/>
        <sz val="12"/>
        <color theme="1"/>
        <rFont val="Calibri"/>
        <family val="2"/>
        <scheme val="minor"/>
      </rPr>
      <t>Helicoverpa</t>
    </r>
    <r>
      <rPr>
        <sz val="12"/>
        <color theme="1"/>
        <rFont val="Calibri"/>
        <family val="2"/>
        <scheme val="minor"/>
      </rPr>
      <t xml:space="preserve"> armigera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</si>
</sst>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0"/>
      <name val="Calibri"/>
      <family val="2"/>
      <scheme val="minor"/>
    </font>
    <font>
      <sz val="11"/>
      <name val="Calibri"/>
      <family val="2"/>
      <scheme val="minor"/>
    </font>
    <font>
      <u/>
      <sz val="11"/>
      <color theme="10"/>
      <name val="Calibri"/>
      <family val="2"/>
      <scheme val="minor"/>
    </font>
    <font>
      <b/>
      <sz val="18"/>
      <color rgb="FF005F61"/>
      <name val="Calibri"/>
      <family val="2"/>
      <scheme val="minor"/>
    </font>
    <font>
      <sz val="12"/>
      <color theme="1"/>
      <name val="Calibri"/>
      <family val="2"/>
      <scheme val="minor"/>
    </font>
    <font>
      <sz val="12"/>
      <color rgb="FF005F61"/>
      <name val="Calibri"/>
      <family val="2"/>
      <scheme val="minor"/>
    </font>
    <font>
      <sz val="12"/>
      <color theme="0"/>
      <name val="Calibri"/>
      <family val="2"/>
      <scheme val="minor"/>
    </font>
    <font>
      <i/>
      <sz val="12"/>
      <color theme="1"/>
      <name val="Calibri"/>
      <family val="2"/>
      <scheme val="minor"/>
    </font>
  </fonts>
  <fills count="4">
    <fill>
      <patternFill patternType="none"/>
    </fill>
    <fill>
      <patternFill patternType="gray125"/>
    </fill>
    <fill>
      <patternFill patternType="solid">
        <fgColor rgb="FF005F61"/>
        <bgColor indexed="64"/>
      </patternFill>
    </fill>
    <fill>
      <patternFill patternType="solid">
        <fgColor rgb="FFF5F5F5"/>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0" fillId="0" borderId="0" xfId="0" applyBorder="1"/>
    <xf numFmtId="0" fontId="2" fillId="0" borderId="0" xfId="0" applyFont="1"/>
    <xf numFmtId="0" fontId="2" fillId="0" borderId="0" xfId="0" applyFont="1" applyAlignment="1">
      <alignment horizontal="right"/>
    </xf>
    <xf numFmtId="0" fontId="3" fillId="0" borderId="0" xfId="1"/>
    <xf numFmtId="0" fontId="0" fillId="0" borderId="0" xfId="0" applyFill="1"/>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pplyProtection="1">
      <alignment horizontal="center"/>
      <protection locked="0"/>
    </xf>
    <xf numFmtId="0" fontId="5"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pplyProtection="1">
      <alignment horizontal="center" vertical="top"/>
      <protection locked="0"/>
    </xf>
    <xf numFmtId="0" fontId="5" fillId="0" borderId="0" xfId="0" applyFont="1" applyBorder="1" applyAlignment="1">
      <alignment horizontal="center" vertical="top"/>
    </xf>
    <xf numFmtId="0" fontId="5" fillId="0" borderId="0" xfId="0" applyFont="1" applyBorder="1" applyAlignment="1">
      <alignment horizontal="center" vertical="top"/>
    </xf>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5" fillId="3" borderId="0" xfId="0" applyFont="1" applyFill="1" applyBorder="1" applyAlignment="1" applyProtection="1">
      <alignment horizontal="center"/>
      <protection locked="0"/>
    </xf>
    <xf numFmtId="0" fontId="5" fillId="3" borderId="0" xfId="0" applyFont="1" applyFill="1" applyBorder="1" applyAlignment="1">
      <alignment horizontal="center"/>
    </xf>
    <xf numFmtId="0" fontId="5" fillId="3" borderId="0" xfId="0" applyFont="1" applyFill="1" applyBorder="1" applyAlignment="1">
      <alignment horizontal="center"/>
    </xf>
    <xf numFmtId="0" fontId="5" fillId="3" borderId="0" xfId="0" applyFont="1" applyFill="1" applyBorder="1" applyAlignment="1" applyProtection="1">
      <alignment horizontal="center" vertical="top"/>
      <protection locked="0"/>
    </xf>
    <xf numFmtId="0" fontId="5" fillId="3" borderId="0" xfId="0" applyFont="1" applyFill="1" applyBorder="1" applyAlignment="1">
      <alignment horizontal="center" vertical="top"/>
    </xf>
    <xf numFmtId="0" fontId="5" fillId="3" borderId="0" xfId="0" applyFont="1" applyFill="1" applyBorder="1" applyAlignment="1">
      <alignment horizontal="center" vertical="top"/>
    </xf>
    <xf numFmtId="0" fontId="8" fillId="0" borderId="0" xfId="0" applyFont="1" applyBorder="1" applyAlignment="1">
      <alignment horizontal="center" vertical="center" wrapText="1"/>
    </xf>
    <xf numFmtId="0" fontId="5" fillId="3" borderId="0" xfId="0" applyFont="1" applyFill="1" applyBorder="1" applyAlignment="1">
      <alignment horizontal="center" vertical="center" wrapText="1"/>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vertical="top"/>
      <protection locked="0"/>
    </xf>
    <xf numFmtId="0" fontId="5" fillId="0" borderId="0" xfId="0" applyFont="1" applyAlignment="1">
      <alignment horizontal="left"/>
    </xf>
    <xf numFmtId="0" fontId="5" fillId="0" borderId="0" xfId="0" applyFont="1" applyAlignment="1">
      <alignment horizontal="right"/>
    </xf>
    <xf numFmtId="0" fontId="1" fillId="2" borderId="0" xfId="0" applyFont="1" applyFill="1" applyBorder="1" applyAlignment="1">
      <alignment horizontal="center"/>
    </xf>
    <xf numFmtId="0" fontId="1" fillId="2" borderId="0" xfId="0" applyFont="1" applyFill="1" applyBorder="1" applyAlignment="1">
      <alignment horizontal="center"/>
    </xf>
    <xf numFmtId="0" fontId="5" fillId="0" borderId="0" xfId="0" applyFont="1" applyBorder="1" applyAlignment="1">
      <alignment horizontal="center" vertical="center" wrapText="1"/>
    </xf>
    <xf numFmtId="0" fontId="5" fillId="0"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9" fontId="5" fillId="3" borderId="0" xfId="0" applyNumberFormat="1" applyFont="1" applyFill="1" applyBorder="1" applyAlignment="1">
      <alignment horizontal="center" vertical="center"/>
    </xf>
    <xf numFmtId="0" fontId="5" fillId="0" borderId="0" xfId="0" applyFont="1" applyBorder="1" applyAlignment="1" applyProtection="1">
      <alignment horizontal="center" vertical="center"/>
      <protection locked="0"/>
    </xf>
    <xf numFmtId="9" fontId="5" fillId="0" borderId="0" xfId="0" applyNumberFormat="1" applyFont="1" applyBorder="1" applyAlignment="1">
      <alignment horizontal="center" vertical="center"/>
    </xf>
    <xf numFmtId="0" fontId="8" fillId="3" borderId="0" xfId="0" applyFont="1" applyFill="1" applyBorder="1" applyAlignment="1">
      <alignment horizontal="center" vertical="center" wrapText="1"/>
    </xf>
    <xf numFmtId="0" fontId="5" fillId="3" borderId="0" xfId="0" applyFont="1" applyFill="1" applyBorder="1" applyAlignment="1" applyProtection="1">
      <alignment horizontal="centerContinuous" vertical="top"/>
      <protection locked="0"/>
    </xf>
  </cellXfs>
  <cellStyles count="2">
    <cellStyle name="Hiperlink" xfId="1" builtinId="8"/>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F5F5"/>
      <color rgb="FF005F61"/>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conhecimento.aegro.com.br/contato?utm_source=planilha&amp;utm_medium=content&amp;utm_campaign=materiais&amp;utm_content=planilha-mip-soja-milho"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blog.aegro.com.br/" TargetMode="External"/><Relationship Id="rId4" Type="http://schemas.openxmlformats.org/officeDocument/2006/relationships/image" Target="../media/image3.jpg"/></Relationships>
</file>

<file path=xl/drawings/_rels/drawing2.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estoqu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estoqu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11</xdr:col>
      <xdr:colOff>575073</xdr:colOff>
      <xdr:row>1</xdr:row>
      <xdr:rowOff>19050</xdr:rowOff>
    </xdr:from>
    <xdr:ext cx="552853" cy="367946"/>
    <xdr:pic>
      <xdr:nvPicPr>
        <xdr:cNvPr id="8" name="image2.png">
          <a:extLst>
            <a:ext uri="{FF2B5EF4-FFF2-40B4-BE49-F238E27FC236}">
              <a16:creationId xmlns:a16="http://schemas.microsoft.com/office/drawing/2014/main" id="{EFE2A7BE-C01C-417D-9FC1-D0044C6BE278}"/>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80673" y="209550"/>
          <a:ext cx="552853" cy="367946"/>
        </a:xfrm>
        <a:prstGeom prst="rect">
          <a:avLst/>
        </a:prstGeom>
        <a:noFill/>
      </xdr:spPr>
    </xdr:pic>
    <xdr:clientData/>
  </xdr:oneCellAnchor>
  <xdr:oneCellAnchor>
    <xdr:from>
      <xdr:col>0</xdr:col>
      <xdr:colOff>238125</xdr:colOff>
      <xdr:row>1</xdr:row>
      <xdr:rowOff>68806</xdr:rowOff>
    </xdr:from>
    <xdr:ext cx="1098578" cy="283504"/>
    <xdr:pic>
      <xdr:nvPicPr>
        <xdr:cNvPr id="9" name="image2.png">
          <a:extLst>
            <a:ext uri="{FF2B5EF4-FFF2-40B4-BE49-F238E27FC236}">
              <a16:creationId xmlns:a16="http://schemas.microsoft.com/office/drawing/2014/main" id="{BAD736E4-AED9-47C6-8145-DEB8C0F7F48E}"/>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38125" y="259306"/>
          <a:ext cx="1098578" cy="283504"/>
        </a:xfrm>
        <a:prstGeom prst="rect">
          <a:avLst/>
        </a:prstGeom>
        <a:noFill/>
      </xdr:spPr>
    </xdr:pic>
    <xdr:clientData/>
  </xdr:oneCellAnchor>
  <xdr:twoCellAnchor>
    <xdr:from>
      <xdr:col>0</xdr:col>
      <xdr:colOff>161925</xdr:colOff>
      <xdr:row>6</xdr:row>
      <xdr:rowOff>13811</xdr:rowOff>
    </xdr:from>
    <xdr:to>
      <xdr:col>14</xdr:col>
      <xdr:colOff>344142</xdr:colOff>
      <xdr:row>37</xdr:row>
      <xdr:rowOff>47625</xdr:rowOff>
    </xdr:to>
    <xdr:sp macro="" textlink="">
      <xdr:nvSpPr>
        <xdr:cNvPr id="10" name="CaixaDeTexto 9">
          <a:extLst>
            <a:ext uri="{FF2B5EF4-FFF2-40B4-BE49-F238E27FC236}">
              <a16:creationId xmlns:a16="http://schemas.microsoft.com/office/drawing/2014/main" id="{935BE192-2325-4B5D-AA03-962C57E54B62}"/>
            </a:ext>
          </a:extLst>
        </xdr:cNvPr>
        <xdr:cNvSpPr txBox="1"/>
      </xdr:nvSpPr>
      <xdr:spPr>
        <a:xfrm>
          <a:off x="161925" y="1156811"/>
          <a:ext cx="8716617" cy="5939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0" rtlCol="0" anchor="t"/>
        <a:lstStyle/>
        <a:p>
          <a:pPr rtl="0"/>
          <a:r>
            <a:rPr lang="pt-BR" sz="1300" b="0" i="0" baseline="0">
              <a:solidFill>
                <a:srgbClr val="333333"/>
              </a:solidFill>
              <a:effectLst/>
              <a:latin typeface="+mn-lt"/>
              <a:ea typeface="Roboto" panose="02000000000000000000" pitchFamily="2" charset="0"/>
              <a:cs typeface="+mn-cs"/>
            </a:rPr>
            <a:t>O </a:t>
          </a:r>
          <a:r>
            <a:rPr lang="pt-BR" sz="1300" b="1" i="0" baseline="0">
              <a:solidFill>
                <a:srgbClr val="333333"/>
              </a:solidFill>
              <a:effectLst/>
              <a:latin typeface="+mn-lt"/>
              <a:ea typeface="Roboto" panose="02000000000000000000" pitchFamily="2" charset="0"/>
              <a:cs typeface="+mn-cs"/>
            </a:rPr>
            <a:t>Manejo Integrado de Pragas (MIP) </a:t>
          </a:r>
          <a:r>
            <a:rPr lang="pt-BR" sz="1300" b="0" i="0" baseline="0">
              <a:solidFill>
                <a:srgbClr val="333333"/>
              </a:solidFill>
              <a:effectLst/>
              <a:latin typeface="+mn-lt"/>
              <a:ea typeface="Roboto" panose="02000000000000000000" pitchFamily="2" charset="0"/>
              <a:cs typeface="+mn-cs"/>
            </a:rPr>
            <a:t>é assunto cada vez mais discutido na produção agrícola, especialmente devido aos resultados benéficos de controle de pragas e, por vezes, economia de aplicação de defensivos.</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O MIP é um sistema de manejo de pragas que associa o ambiente e a </a:t>
          </a:r>
          <a:r>
            <a:rPr lang="pt-BR" sz="1300" b="1" i="0" baseline="0">
              <a:solidFill>
                <a:srgbClr val="333333"/>
              </a:solidFill>
              <a:effectLst/>
              <a:latin typeface="+mn-lt"/>
              <a:ea typeface="Roboto" panose="02000000000000000000" pitchFamily="2" charset="0"/>
              <a:cs typeface="+mn-cs"/>
            </a:rPr>
            <a:t>dinâmica populacional da praga</a:t>
          </a:r>
          <a:r>
            <a:rPr lang="pt-BR" sz="1300" b="0" i="0" baseline="0">
              <a:solidFill>
                <a:srgbClr val="333333"/>
              </a:solidFill>
              <a:effectLst/>
              <a:latin typeface="+mn-lt"/>
              <a:ea typeface="Roboto" panose="02000000000000000000" pitchFamily="2" charset="0"/>
              <a:cs typeface="+mn-cs"/>
            </a:rPr>
            <a:t>. Por isso, o monitoramento das pragas deve ser feito regularmente para que seja conhecido a densidade populacional ou nível de danos da praga na lavoura.</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Caso no monitoramento sejam constatados níveis de população ou de danos igual ou superior ao </a:t>
          </a:r>
          <a:r>
            <a:rPr lang="pt-BR" sz="1300" b="1" i="0" baseline="0">
              <a:solidFill>
                <a:srgbClr val="333333"/>
              </a:solidFill>
              <a:effectLst/>
              <a:latin typeface="+mn-lt"/>
              <a:ea typeface="Roboto" panose="02000000000000000000" pitchFamily="2" charset="0"/>
              <a:cs typeface="+mn-cs"/>
            </a:rPr>
            <a:t>Nível de Controle</a:t>
          </a:r>
          <a:r>
            <a:rPr lang="pt-BR" sz="1300" b="0" i="0" baseline="0">
              <a:solidFill>
                <a:srgbClr val="333333"/>
              </a:solidFill>
              <a:effectLst/>
              <a:latin typeface="+mn-lt"/>
              <a:ea typeface="Roboto" panose="02000000000000000000" pitchFamily="2" charset="0"/>
              <a:cs typeface="+mn-cs"/>
            </a:rPr>
            <a:t>, você deve realizar o controle. Cada cultura e espécie de praga tem um Nível de Controle diferente. Guardar esses registros em papéis pode causar confusão, incerteza nas decisões ou mesmo na perda dos dados.</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Nesta planilha você poderá registrar os resultados do monitoramento em campo para </a:t>
          </a:r>
          <a:r>
            <a:rPr lang="pt-BR" sz="1300" b="1" i="0" baseline="0">
              <a:solidFill>
                <a:srgbClr val="333333"/>
              </a:solidFill>
              <a:effectLst/>
              <a:latin typeface="+mn-lt"/>
              <a:ea typeface="Roboto" panose="02000000000000000000" pitchFamily="2" charset="0"/>
              <a:cs typeface="+mn-cs"/>
            </a:rPr>
            <a:t>soja e milho</a:t>
          </a:r>
          <a:r>
            <a:rPr lang="pt-BR" sz="1300" b="0" i="0" baseline="0">
              <a:solidFill>
                <a:srgbClr val="333333"/>
              </a:solidFill>
              <a:effectLst/>
              <a:latin typeface="+mn-lt"/>
              <a:ea typeface="Roboto" panose="02000000000000000000" pitchFamily="2" charset="0"/>
              <a:cs typeface="+mn-cs"/>
            </a:rPr>
            <a:t>, verificando se foi atingido o nível de controle das principais pragas dessas culturas. Com isso, você poderá tomar a decisão de começar ou não uma medida de controle de forma muito </a:t>
          </a:r>
          <a:r>
            <a:rPr lang="pt-BR" sz="1300" b="1" i="0" baseline="0">
              <a:solidFill>
                <a:srgbClr val="333333"/>
              </a:solidFill>
              <a:effectLst/>
              <a:latin typeface="+mn-lt"/>
              <a:ea typeface="Roboto" panose="02000000000000000000" pitchFamily="2" charset="0"/>
              <a:cs typeface="+mn-cs"/>
            </a:rPr>
            <a:t>mais consciente e precisa</a:t>
          </a:r>
          <a:r>
            <a:rPr lang="pt-BR" sz="1300" b="0" i="0" baseline="0">
              <a:solidFill>
                <a:srgbClr val="333333"/>
              </a:solidFill>
              <a:effectLst/>
              <a:latin typeface="+mn-lt"/>
              <a:ea typeface="Roboto" panose="02000000000000000000" pitchFamily="2" charset="0"/>
              <a:cs typeface="+mn-cs"/>
            </a:rPr>
            <a:t>.</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Você vai encontrar esta presente planilha com exemplos, de modo que seja mais fácil de visualizar as épocas e tipos de amostragem possíveis de serem aqui registradas. </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Lembre-se que o monitoramento é feito por meio de amostragens. Recomenda-se a amostragem de pelo menos 6, 8 e 10 pontos para talhões até 10, 31 e 100 hectares, respectivamente. Cada ponto corresponde ao exame de, no mínimo, 5 ou 6  plantas.</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Além disso, você pode também dividir sua área pelo conhecimento de alguma variabilidade do campo ao invés de talhões, como manchas de solo, mapa de produtividade, histórico da área, entre outros. </a:t>
          </a:r>
        </a:p>
        <a:p>
          <a:pPr rtl="0"/>
          <a:endParaRPr lang="pt-BR" sz="1300" b="0" i="0" baseline="0">
            <a:solidFill>
              <a:srgbClr val="333333"/>
            </a:solidFill>
            <a:effectLst/>
            <a:latin typeface="+mn-lt"/>
            <a:ea typeface="Roboto" panose="02000000000000000000" pitchFamily="2" charset="0"/>
            <a:cs typeface="+mn-cs"/>
          </a:endParaRPr>
        </a:p>
        <a:p>
          <a:pPr rtl="0"/>
          <a:r>
            <a:rPr lang="pt-BR" sz="1300" b="1" i="0" baseline="0">
              <a:solidFill>
                <a:srgbClr val="333333"/>
              </a:solidFill>
              <a:effectLst/>
              <a:latin typeface="+mn-lt"/>
              <a:ea typeface="Roboto" panose="02000000000000000000" pitchFamily="2" charset="0"/>
              <a:cs typeface="+mn-cs"/>
            </a:rPr>
            <a:t>Ressaltamos a indispensável necessidade de consultar um engenheiro(a) agrônomo(a) para o correto manejo de sua lavoura.</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rgbClr val="333333"/>
              </a:solidFill>
              <a:effectLst/>
              <a:latin typeface="+mn-lt"/>
              <a:ea typeface="Roboto" panose="02000000000000000000" pitchFamily="2" charset="0"/>
              <a:cs typeface="+mn-cs"/>
            </a:rPr>
            <a:t>No blog AEGRO (blog.aegro.com.br) você pode conferir mais conteúdos sobre manejo de pragas,defensivos agrícolas,  gestão agrícola, e muito mais. Confira!</a:t>
          </a:r>
        </a:p>
        <a:p>
          <a:pPr rtl="0"/>
          <a:endParaRPr lang="pt-BR" sz="1300" b="0" i="0" baseline="0">
            <a:solidFill>
              <a:srgbClr val="333333"/>
            </a:solidFill>
            <a:effectLst/>
            <a:latin typeface="+mn-lt"/>
            <a:ea typeface="Roboto" panose="02000000000000000000" pitchFamily="2" charset="0"/>
            <a:cs typeface="+mn-cs"/>
          </a:endParaRPr>
        </a:p>
        <a:p>
          <a:pPr rtl="0"/>
          <a:r>
            <a:rPr lang="pt-BR" sz="1300" b="0" i="0" baseline="0">
              <a:solidFill>
                <a:schemeClr val="dk1"/>
              </a:solidFill>
              <a:effectLst/>
              <a:latin typeface="+mn-lt"/>
              <a:ea typeface="Roboto" panose="02000000000000000000" pitchFamily="2" charset="0"/>
              <a:cs typeface="Roboto" panose="02000000000000000000" pitchFamily="2" charset="0"/>
            </a:rPr>
            <a:t>Bibliografia consultada para realização desta planilha:</a:t>
          </a:r>
          <a:endParaRPr lang="pt-BR" sz="1300">
            <a:effectLst/>
            <a:latin typeface="+mn-lt"/>
            <a:ea typeface="Roboto" panose="02000000000000000000" pitchFamily="2" charset="0"/>
            <a:cs typeface="Roboto" panose="02000000000000000000" pitchFamily="2" charset="0"/>
          </a:endParaRPr>
        </a:p>
        <a:p>
          <a:r>
            <a:rPr lang="pt-BR" sz="1100" b="0" baseline="0">
              <a:solidFill>
                <a:schemeClr val="dk1"/>
              </a:solidFill>
              <a:effectLst/>
              <a:latin typeface="+mn-lt"/>
              <a:ea typeface="Roboto" panose="02000000000000000000" pitchFamily="2" charset="0"/>
              <a:cs typeface="Roboto" panose="02000000000000000000" pitchFamily="2" charset="0"/>
            </a:rPr>
            <a:t>CORRÊA-FERREIRA, B. S.; SOSA-GÓMEZ, D. R.; HOFFMANN-CAMPO, C. B.; ROGGIA, S.; HIROSE, E.; BUENO, A. de F. Ficha de Monitoramento de pragas na cultura da soja - MIP Soja. </a:t>
          </a:r>
          <a:r>
            <a:rPr lang="pt-BR" sz="1100" b="1" baseline="0">
              <a:solidFill>
                <a:schemeClr val="dk1"/>
              </a:solidFill>
              <a:effectLst/>
              <a:latin typeface="+mn-lt"/>
              <a:ea typeface="Roboto" panose="02000000000000000000" pitchFamily="2" charset="0"/>
              <a:cs typeface="Roboto" panose="02000000000000000000" pitchFamily="2" charset="0"/>
            </a:rPr>
            <a:t>Embrapa</a:t>
          </a:r>
          <a:r>
            <a:rPr lang="pt-BR" sz="1100" b="0" baseline="0">
              <a:solidFill>
                <a:schemeClr val="dk1"/>
              </a:solidFill>
              <a:effectLst/>
              <a:latin typeface="+mn-lt"/>
              <a:ea typeface="Roboto" panose="02000000000000000000" pitchFamily="2" charset="0"/>
              <a:cs typeface="Roboto" panose="02000000000000000000" pitchFamily="2" charset="0"/>
            </a:rPr>
            <a:t>, 2013.</a:t>
          </a:r>
          <a:endParaRPr lang="pt-BR" sz="1100">
            <a:effectLst/>
            <a:latin typeface="+mn-lt"/>
            <a:ea typeface="Roboto" panose="02000000000000000000" pitchFamily="2" charset="0"/>
            <a:cs typeface="Roboto" panose="02000000000000000000" pitchFamily="2" charset="0"/>
          </a:endParaRPr>
        </a:p>
        <a:p>
          <a:r>
            <a:rPr lang="pt-BR" sz="1100" b="0" baseline="0">
              <a:solidFill>
                <a:schemeClr val="dk1"/>
              </a:solidFill>
              <a:effectLst/>
              <a:latin typeface="+mn-lt"/>
              <a:ea typeface="Roboto" panose="02000000000000000000" pitchFamily="2" charset="0"/>
              <a:cs typeface="Roboto" panose="02000000000000000000" pitchFamily="2" charset="0"/>
            </a:rPr>
            <a:t>CARVALHO, G. Manejo das pragas de milho. Departamento de Entomologia da Universidade Federal de Lavras (UFLA).</a:t>
          </a:r>
          <a:endParaRPr lang="pt-BR" sz="1100">
            <a:effectLst/>
            <a:latin typeface="+mn-lt"/>
            <a:ea typeface="Roboto" panose="02000000000000000000" pitchFamily="2" charset="0"/>
            <a:cs typeface="Roboto" panose="02000000000000000000" pitchFamily="2" charset="0"/>
          </a:endParaRPr>
        </a:p>
        <a:p>
          <a:pPr rtl="0"/>
          <a:endParaRPr lang="pt-BR" sz="1300" b="0" i="0" baseline="0">
            <a:solidFill>
              <a:srgbClr val="333333"/>
            </a:solidFill>
            <a:effectLst/>
            <a:latin typeface="+mn-lt"/>
            <a:ea typeface="Roboto" panose="02000000000000000000" pitchFamily="2" charset="0"/>
            <a:cs typeface="+mn-cs"/>
          </a:endParaRPr>
        </a:p>
      </xdr:txBody>
    </xdr:sp>
    <xdr:clientData/>
  </xdr:twoCellAnchor>
  <xdr:twoCellAnchor>
    <xdr:from>
      <xdr:col>0</xdr:col>
      <xdr:colOff>161925</xdr:colOff>
      <xdr:row>3</xdr:row>
      <xdr:rowOff>142875</xdr:rowOff>
    </xdr:from>
    <xdr:to>
      <xdr:col>12</xdr:col>
      <xdr:colOff>125482</xdr:colOff>
      <xdr:row>5</xdr:row>
      <xdr:rowOff>165735</xdr:rowOff>
    </xdr:to>
    <xdr:sp macro="" textlink="">
      <xdr:nvSpPr>
        <xdr:cNvPr id="11" name="CaixaDeTexto 10">
          <a:extLst>
            <a:ext uri="{FF2B5EF4-FFF2-40B4-BE49-F238E27FC236}">
              <a16:creationId xmlns:a16="http://schemas.microsoft.com/office/drawing/2014/main" id="{F9067822-0912-40EE-937B-85A8B2E5A8B1}"/>
            </a:ext>
          </a:extLst>
        </xdr:cNvPr>
        <xdr:cNvSpPr txBox="1"/>
      </xdr:nvSpPr>
      <xdr:spPr>
        <a:xfrm>
          <a:off x="161925" y="714375"/>
          <a:ext cx="7278757" cy="403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800" b="0">
              <a:solidFill>
                <a:srgbClr val="005F61"/>
              </a:solidFill>
              <a:latin typeface="Calibri Light" panose="020F0302020204030204" pitchFamily="34" charset="0"/>
              <a:ea typeface="Roboto" panose="02000000000000000000" pitchFamily="2" charset="0"/>
              <a:cs typeface="Calibri Light" panose="020F0302020204030204" pitchFamily="34" charset="0"/>
            </a:rPr>
            <a:t>OLÁ</a:t>
          </a:r>
        </a:p>
      </xdr:txBody>
    </xdr:sp>
    <xdr:clientData/>
  </xdr:twoCellAnchor>
  <xdr:oneCellAnchor>
    <xdr:from>
      <xdr:col>3</xdr:col>
      <xdr:colOff>422104</xdr:colOff>
      <xdr:row>38</xdr:row>
      <xdr:rowOff>66675</xdr:rowOff>
    </xdr:from>
    <xdr:ext cx="6874083" cy="849818"/>
    <xdr:pic>
      <xdr:nvPicPr>
        <xdr:cNvPr id="12" name="image1.png">
          <a:hlinkClick xmlns:r="http://schemas.openxmlformats.org/officeDocument/2006/relationships" r:id="rId3"/>
          <a:extLst>
            <a:ext uri="{FF2B5EF4-FFF2-40B4-BE49-F238E27FC236}">
              <a16:creationId xmlns:a16="http://schemas.microsoft.com/office/drawing/2014/main" id="{A34678C3-C77F-454E-A73F-EE527F86132E}"/>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250904" y="7305675"/>
          <a:ext cx="6874083" cy="849818"/>
        </a:xfrm>
        <a:prstGeom prst="rect">
          <a:avLst/>
        </a:prstGeom>
        <a:noFill/>
      </xdr:spPr>
    </xdr:pic>
    <xdr:clientData/>
  </xdr:oneCellAnchor>
  <xdr:oneCellAnchor>
    <xdr:from>
      <xdr:col>0</xdr:col>
      <xdr:colOff>228600</xdr:colOff>
      <xdr:row>41</xdr:row>
      <xdr:rowOff>62395</xdr:rowOff>
    </xdr:from>
    <xdr:ext cx="1407158" cy="274396"/>
    <xdr:pic>
      <xdr:nvPicPr>
        <xdr:cNvPr id="13" name="image2.png">
          <a:hlinkClick xmlns:r="http://schemas.openxmlformats.org/officeDocument/2006/relationships" r:id="rId5"/>
          <a:extLst>
            <a:ext uri="{FF2B5EF4-FFF2-40B4-BE49-F238E27FC236}">
              <a16:creationId xmlns:a16="http://schemas.microsoft.com/office/drawing/2014/main" id="{82DB97AB-1785-4ECE-A521-09323CEE56EE}"/>
            </a:ext>
          </a:extLst>
        </xdr:cNvPr>
        <xdr:cNvPicPr preferRelativeResize="0"/>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28600" y="7872895"/>
          <a:ext cx="1407158" cy="27439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182217</xdr:colOff>
      <xdr:row>0</xdr:row>
      <xdr:rowOff>157370</xdr:rowOff>
    </xdr:from>
    <xdr:ext cx="1133230" cy="220980"/>
    <xdr:pic>
      <xdr:nvPicPr>
        <xdr:cNvPr id="3" name="image2.png">
          <a:hlinkClick xmlns:r="http://schemas.openxmlformats.org/officeDocument/2006/relationships" r:id="rId1"/>
          <a:extLst>
            <a:ext uri="{FF2B5EF4-FFF2-40B4-BE49-F238E27FC236}">
              <a16:creationId xmlns:a16="http://schemas.microsoft.com/office/drawing/2014/main" id="{49340E1C-FE01-4A6B-B233-5A7208CBA643}"/>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2217" y="157370"/>
          <a:ext cx="1133230" cy="220980"/>
        </a:xfrm>
        <a:prstGeom prst="rect">
          <a:avLst/>
        </a:prstGeom>
        <a:noFill/>
      </xdr:spPr>
    </xdr:pic>
    <xdr:clientData/>
  </xdr:oneCellAnchor>
  <xdr:oneCellAnchor>
    <xdr:from>
      <xdr:col>2</xdr:col>
      <xdr:colOff>2308</xdr:colOff>
      <xdr:row>33</xdr:row>
      <xdr:rowOff>25499</xdr:rowOff>
    </xdr:from>
    <xdr:ext cx="6874083" cy="849818"/>
    <xdr:pic>
      <xdr:nvPicPr>
        <xdr:cNvPr id="4" name="image1.png">
          <a:hlinkClick xmlns:r="http://schemas.openxmlformats.org/officeDocument/2006/relationships" r:id="rId3"/>
          <a:extLst>
            <a:ext uri="{FF2B5EF4-FFF2-40B4-BE49-F238E27FC236}">
              <a16:creationId xmlns:a16="http://schemas.microsoft.com/office/drawing/2014/main" id="{623238A0-EA5F-4372-805F-1001B78AC9A6}"/>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93178" y="6394825"/>
          <a:ext cx="6874083" cy="849818"/>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182218</xdr:colOff>
      <xdr:row>0</xdr:row>
      <xdr:rowOff>157369</xdr:rowOff>
    </xdr:from>
    <xdr:ext cx="1133230" cy="220980"/>
    <xdr:pic>
      <xdr:nvPicPr>
        <xdr:cNvPr id="5" name="image2.png">
          <a:hlinkClick xmlns:r="http://schemas.openxmlformats.org/officeDocument/2006/relationships" r:id="rId1"/>
          <a:extLst>
            <a:ext uri="{FF2B5EF4-FFF2-40B4-BE49-F238E27FC236}">
              <a16:creationId xmlns:a16="http://schemas.microsoft.com/office/drawing/2014/main" id="{FFDB7282-D0AA-4076-A3F4-AE18F42369EE}"/>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2218" y="157369"/>
          <a:ext cx="1133230" cy="220980"/>
        </a:xfrm>
        <a:prstGeom prst="rect">
          <a:avLst/>
        </a:prstGeom>
        <a:noFill/>
      </xdr:spPr>
    </xdr:pic>
    <xdr:clientData/>
  </xdr:oneCellAnchor>
  <xdr:oneCellAnchor>
    <xdr:from>
      <xdr:col>1</xdr:col>
      <xdr:colOff>965991</xdr:colOff>
      <xdr:row>32</xdr:row>
      <xdr:rowOff>58628</xdr:rowOff>
    </xdr:from>
    <xdr:ext cx="6874083" cy="849818"/>
    <xdr:pic>
      <xdr:nvPicPr>
        <xdr:cNvPr id="6" name="image1.png">
          <a:hlinkClick xmlns:r="http://schemas.openxmlformats.org/officeDocument/2006/relationships" r:id="rId3"/>
          <a:extLst>
            <a:ext uri="{FF2B5EF4-FFF2-40B4-BE49-F238E27FC236}">
              <a16:creationId xmlns:a16="http://schemas.microsoft.com/office/drawing/2014/main" id="{DB1C897E-898A-49EC-A375-C995EB0705D0}"/>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578904" y="5839889"/>
          <a:ext cx="6874083" cy="849818"/>
        </a:xfrm>
        <a:prstGeom prst="rect">
          <a:avLst/>
        </a:prstGeom>
        <a:noFill/>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0"/>
  <sheetViews>
    <sheetView showGridLines="0" tabSelected="1" zoomScaleNormal="100" workbookViewId="0">
      <selection activeCell="S31" sqref="S31"/>
    </sheetView>
  </sheetViews>
  <sheetFormatPr defaultRowHeight="15" x14ac:dyDescent="0.25"/>
  <sheetData>
    <row r="1" spans="1:34"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x14ac:dyDescent="0.2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4"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4" x14ac:dyDescent="0.2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x14ac:dyDescent="0.2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x14ac:dyDescent="0.2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x14ac:dyDescent="0.2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2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3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3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70" spans="1:1" x14ac:dyDescent="0.25">
      <c r="A70" s="4"/>
    </row>
  </sheetData>
  <sheetProtection selectLockedCells="1"/>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dimension ref="C1:J32"/>
  <sheetViews>
    <sheetView showGridLines="0" zoomScaleNormal="100" workbookViewId="0">
      <selection activeCell="L14" sqref="L14"/>
    </sheetView>
  </sheetViews>
  <sheetFormatPr defaultRowHeight="15" x14ac:dyDescent="0.25"/>
  <cols>
    <col min="2" max="2" width="13.140625" customWidth="1"/>
    <col min="3" max="3" width="28.5703125" customWidth="1"/>
    <col min="4" max="4" width="30.140625" customWidth="1"/>
    <col min="5" max="5" width="31.85546875" customWidth="1"/>
    <col min="6" max="6" width="13.28515625" bestFit="1" customWidth="1"/>
    <col min="7" max="7" width="25.42578125" customWidth="1"/>
    <col min="8" max="8" width="1.28515625" customWidth="1"/>
    <col min="9" max="9" width="30.140625" customWidth="1"/>
    <col min="10" max="10" width="22.140625" customWidth="1"/>
  </cols>
  <sheetData>
    <row r="1" spans="3:10" ht="45.75" customHeight="1" x14ac:dyDescent="0.35">
      <c r="C1" s="8" t="s">
        <v>68</v>
      </c>
      <c r="D1" s="8"/>
      <c r="E1" s="8"/>
      <c r="F1" s="8"/>
      <c r="G1" s="8"/>
      <c r="H1" s="8"/>
      <c r="I1" s="8"/>
      <c r="J1" s="8"/>
    </row>
    <row r="2" spans="3:10" ht="21" customHeight="1" x14ac:dyDescent="0.25">
      <c r="C2" s="9" t="s">
        <v>27</v>
      </c>
      <c r="D2" s="10"/>
      <c r="E2" s="10"/>
      <c r="F2" s="10"/>
      <c r="G2" s="10"/>
      <c r="H2" s="10"/>
      <c r="I2" s="10"/>
      <c r="J2" s="10"/>
    </row>
    <row r="3" spans="3:10" ht="15.75" x14ac:dyDescent="0.25">
      <c r="C3" s="10" t="s">
        <v>69</v>
      </c>
      <c r="D3" s="10"/>
      <c r="E3" s="10"/>
      <c r="F3" s="10"/>
      <c r="G3" s="10"/>
      <c r="H3" s="10"/>
      <c r="I3" s="10"/>
      <c r="J3" s="10"/>
    </row>
    <row r="4" spans="3:10" ht="15.75" x14ac:dyDescent="0.25">
      <c r="C4" s="11" t="s">
        <v>70</v>
      </c>
      <c r="D4" s="10" t="s">
        <v>72</v>
      </c>
      <c r="E4" s="12" t="s">
        <v>21</v>
      </c>
      <c r="F4" s="10"/>
      <c r="G4" s="12" t="s">
        <v>15</v>
      </c>
      <c r="H4" s="12"/>
      <c r="I4" s="12" t="s">
        <v>13</v>
      </c>
      <c r="J4" s="10"/>
    </row>
    <row r="5" spans="3:10" ht="15.75" x14ac:dyDescent="0.25">
      <c r="C5" s="11" t="s">
        <v>71</v>
      </c>
      <c r="D5" s="10" t="s">
        <v>25</v>
      </c>
      <c r="E5" s="12" t="s">
        <v>22</v>
      </c>
      <c r="F5" s="10"/>
      <c r="G5" s="12" t="s">
        <v>18</v>
      </c>
      <c r="H5" s="12"/>
      <c r="I5" s="12" t="s">
        <v>14</v>
      </c>
      <c r="J5" s="10"/>
    </row>
    <row r="6" spans="3:10" ht="15.75" hidden="1" x14ac:dyDescent="0.25">
      <c r="C6" s="12" t="s">
        <v>19</v>
      </c>
      <c r="D6" s="10"/>
      <c r="E6" s="10"/>
      <c r="F6" s="10"/>
      <c r="G6" s="12"/>
      <c r="H6" s="12"/>
      <c r="I6" s="12"/>
      <c r="J6" s="10"/>
    </row>
    <row r="7" spans="3:10" ht="5.25" customHeight="1" x14ac:dyDescent="0.25">
      <c r="C7" s="12" t="s">
        <v>20</v>
      </c>
      <c r="D7" s="12" t="s">
        <v>28</v>
      </c>
      <c r="E7" s="12" t="s">
        <v>29</v>
      </c>
      <c r="F7" s="12" t="s">
        <v>19</v>
      </c>
      <c r="G7" s="12" t="s">
        <v>20</v>
      </c>
      <c r="H7" s="12"/>
      <c r="I7" s="12" t="s">
        <v>42</v>
      </c>
      <c r="J7" s="12" t="s">
        <v>43</v>
      </c>
    </row>
    <row r="8" spans="3:10" ht="15.75" hidden="1" x14ac:dyDescent="0.25">
      <c r="C8" s="12" t="s">
        <v>21</v>
      </c>
      <c r="D8" s="10"/>
      <c r="E8" s="10"/>
      <c r="F8" s="10"/>
      <c r="G8" s="10"/>
      <c r="H8" s="10"/>
      <c r="I8" s="10"/>
      <c r="J8" s="10"/>
    </row>
    <row r="9" spans="3:10" ht="8.25" customHeight="1" x14ac:dyDescent="0.25">
      <c r="C9" s="12" t="s">
        <v>22</v>
      </c>
      <c r="D9" s="10"/>
      <c r="E9" s="10"/>
      <c r="F9" s="10"/>
      <c r="G9" s="10"/>
      <c r="H9" s="10"/>
      <c r="I9" s="10"/>
      <c r="J9" s="10"/>
    </row>
    <row r="10" spans="3:10" ht="15.75" x14ac:dyDescent="0.25">
      <c r="C10" s="7" t="s">
        <v>3</v>
      </c>
      <c r="D10" s="7"/>
      <c r="E10" s="7" t="s">
        <v>2</v>
      </c>
      <c r="F10" s="7"/>
      <c r="G10" s="7" t="s">
        <v>11</v>
      </c>
      <c r="H10" s="7"/>
      <c r="I10" s="7" t="s">
        <v>12</v>
      </c>
      <c r="J10" s="7"/>
    </row>
    <row r="11" spans="3:10" ht="15.75" x14ac:dyDescent="0.25">
      <c r="C11" s="6" t="s">
        <v>4</v>
      </c>
      <c r="D11" s="6" t="s">
        <v>5</v>
      </c>
      <c r="E11" s="6" t="s">
        <v>9</v>
      </c>
      <c r="F11" s="6" t="s">
        <v>10</v>
      </c>
      <c r="G11" s="7"/>
      <c r="H11" s="7"/>
      <c r="I11" s="7"/>
      <c r="J11" s="7"/>
    </row>
    <row r="12" spans="3:10" ht="20.25" customHeight="1" x14ac:dyDescent="0.25">
      <c r="C12" s="13" t="s">
        <v>0</v>
      </c>
      <c r="D12" s="14" t="s">
        <v>23</v>
      </c>
      <c r="E12" s="15" t="s">
        <v>19</v>
      </c>
      <c r="F12" s="15">
        <v>14</v>
      </c>
      <c r="G12" s="16" t="str">
        <f>IF(E12="lagartas grandes","20 lagartas grandes",IF(E12="lagartas pequenas","20 lagartas grandes",IF(E12="desfolha período reprodutivo","15%",IF(E12="desfolha período vegetativo","30%","-"))))</f>
        <v>30%</v>
      </c>
      <c r="H12" s="16"/>
      <c r="I12" s="17" t="str">
        <f t="shared" ref="I12:I17" si="0">IF(E12="desfolha período reprodutivo",(IF(F12&gt;=15,$G$4,$G$5)),IF(E12="desfolha período vegetativo",(IF(F12&gt;=30,$G$4,$G$5)),IF(E12="lagartas grandes",(IF(F12&gt;=20,$G$4,$G$5)),$G$5)))</f>
        <v>não atingiu nível de controle</v>
      </c>
      <c r="J12" s="13" t="str">
        <f>IF(I12="atingiu nível de controle",$I$4,IF(I13="atingiu nível de controle",$I$4,$I$5))</f>
        <v>não fazer controle</v>
      </c>
    </row>
    <row r="13" spans="3:10" ht="20.25" customHeight="1" x14ac:dyDescent="0.25">
      <c r="C13" s="13"/>
      <c r="D13" s="14"/>
      <c r="E13" s="18" t="s">
        <v>16</v>
      </c>
      <c r="F13" s="18">
        <v>2</v>
      </c>
      <c r="G13" s="19" t="str">
        <f>IF(E13="lagartas grandes","20 lagartas grandes",IF(E13="lagartas pequenas","20 lagartas grandes",IF(E13="desfolha período reprodutivo","15%",IF(E13="desfolha período vegetativo","30%","-"))))</f>
        <v>20 lagartas grandes</v>
      </c>
      <c r="H13" s="19"/>
      <c r="I13" s="20" t="str">
        <f t="shared" si="0"/>
        <v>não atingiu nível de controle</v>
      </c>
      <c r="J13" s="13"/>
    </row>
    <row r="14" spans="3:10" ht="20.25" customHeight="1" x14ac:dyDescent="0.25">
      <c r="C14" s="21" t="s">
        <v>1</v>
      </c>
      <c r="D14" s="22" t="s">
        <v>24</v>
      </c>
      <c r="E14" s="23" t="s">
        <v>16</v>
      </c>
      <c r="F14" s="23">
        <v>4</v>
      </c>
      <c r="G14" s="24" t="str">
        <f>IF(E14="lagartas grandes","20 lagartas grandes",IF(E14="lagartas pequenas","20 lagartas grandes",IF(E14="desfolha período reprodutivo","15%",IF(E14="desfolha período vegetativo","30%","-"))))</f>
        <v>20 lagartas grandes</v>
      </c>
      <c r="H14" s="24"/>
      <c r="I14" s="25" t="str">
        <f t="shared" si="0"/>
        <v>não atingiu nível de controle</v>
      </c>
      <c r="J14" s="21" t="str">
        <f>IF(I14="atingiu nível de controle",$I$4,IF(I15="atingiu nível de controle",$I$4,$I$5))</f>
        <v>não fazer controle</v>
      </c>
    </row>
    <row r="15" spans="3:10" ht="20.25" customHeight="1" x14ac:dyDescent="0.25">
      <c r="C15" s="21"/>
      <c r="D15" s="22"/>
      <c r="E15" s="26" t="s">
        <v>55</v>
      </c>
      <c r="F15" s="26">
        <v>3</v>
      </c>
      <c r="G15" s="27" t="str">
        <f>IF(E15="lagartas grandes","20 lagartas grandes",IF(E15="lagartas pequenas","20 lagartas grandes",IF(E15="desfolha período reprodutivo","15%",IF(E15="desfolha período vegetativo","30%","-"))))</f>
        <v>-</v>
      </c>
      <c r="H15" s="27"/>
      <c r="I15" s="28" t="str">
        <f t="shared" si="0"/>
        <v>não atingiu nível de controle</v>
      </c>
      <c r="J15" s="21"/>
    </row>
    <row r="16" spans="3:10" ht="20.25" customHeight="1" x14ac:dyDescent="0.25">
      <c r="C16" s="13" t="s">
        <v>6</v>
      </c>
      <c r="D16" s="29" t="s">
        <v>73</v>
      </c>
      <c r="E16" s="15" t="s">
        <v>16</v>
      </c>
      <c r="F16" s="15">
        <v>30</v>
      </c>
      <c r="G16" s="16" t="str">
        <f>IF(E16="lagartas grandes","10 lagartas ",IF(E16="lagartas pequenas","10 lagartas",IF(E16="desfolha período reprodutivo","15%",IF(E16="desfolha período vegetativo","30%","-"))))</f>
        <v>10 lagartas</v>
      </c>
      <c r="H16" s="16"/>
      <c r="I16" s="17" t="str">
        <f t="shared" si="0"/>
        <v>não atingiu nível de controle</v>
      </c>
      <c r="J16" s="13" t="str">
        <f>IF(I16="atingiu nível de controle",$I$4,IF(I17="atingiu nível de controle",$I$4,$I$5))</f>
        <v>não fazer controle</v>
      </c>
    </row>
    <row r="17" spans="3:10" ht="20.25" customHeight="1" x14ac:dyDescent="0.25">
      <c r="C17" s="13"/>
      <c r="D17" s="29"/>
      <c r="E17" s="18" t="s">
        <v>19</v>
      </c>
      <c r="F17" s="18">
        <v>5</v>
      </c>
      <c r="G17" s="19" t="str">
        <f>IF(E17="lagartas grandes","10 lagartas ",IF(E17="lagartas pequenas","10 lagartas",IF(E17="desfolha período reprodutivo","15%",IF(E17="desfolha período vegetativo","30%","-"))))</f>
        <v>30%</v>
      </c>
      <c r="H17" s="19"/>
      <c r="I17" s="20" t="str">
        <f t="shared" si="0"/>
        <v>não atingiu nível de controle</v>
      </c>
      <c r="J17" s="13"/>
    </row>
    <row r="18" spans="3:10" ht="20.25" customHeight="1" x14ac:dyDescent="0.25">
      <c r="C18" s="21" t="s">
        <v>7</v>
      </c>
      <c r="D18" s="30" t="s">
        <v>74</v>
      </c>
      <c r="E18" s="23" t="s">
        <v>19</v>
      </c>
      <c r="F18" s="23">
        <v>2</v>
      </c>
      <c r="G18" s="24" t="str">
        <f>IF(E18="lagartas período reprodutivo","2 lagartas ",IF(E18="lagartas período vegetativo","4 lagartas",IF(E18="desfolha período reprodutivo","15%",IF(E18="desfolha período vegetativo","30%","-"))))</f>
        <v>30%</v>
      </c>
      <c r="H18" s="24"/>
      <c r="I18" s="25" t="str">
        <f>IF(E18="desfolha período reprodutivo",(IF(F18&gt;=15,$G$4,$G$5)),IF(E18="desfolha período vegetativo",(IF(F18&gt;=30,$G$4,$G$5)),IF(E18="lagartas período reprodutivo",(IF(F18&gt;=2,$G$4,$G$5)),IF(E18="lagartas período vegetativo",IF(F18&gt;=4,$G$4,$G$5)))))</f>
        <v>não atingiu nível de controle</v>
      </c>
      <c r="J18" s="21" t="str">
        <f>IF(I18="atingiu nível de controle",$I$4,IF(I19="atingiu nível de controle",$I$4,$I$5))</f>
        <v>não fazer controle</v>
      </c>
    </row>
    <row r="19" spans="3:10" ht="20.25" customHeight="1" x14ac:dyDescent="0.25">
      <c r="C19" s="21"/>
      <c r="D19" s="30"/>
      <c r="E19" s="26" t="s">
        <v>20</v>
      </c>
      <c r="F19" s="26">
        <v>4</v>
      </c>
      <c r="G19" s="27" t="str">
        <f>IF(E19="lagartas período reprodutivo","2 lagartas ",IF(E19="lagartas período vegetativo","4 lagartas",IF(E19="desfolha período reprodutivo","15%",IF(E19="desfolha período vegetativo","30%","-"))))</f>
        <v>15%</v>
      </c>
      <c r="H19" s="27"/>
      <c r="I19" s="28" t="str">
        <f>IF(E19="desfolha período reprodutivo",(IF(F19&gt;=15,$G$4,$G$5)),IF(E19="desfolha período vegetativo",(IF(F19&gt;=30,$G$4,$G$5)),IF(E19="lagartas período reprodutivo",(IF(F19&gt;=2,$G$4,$G$5)),IF(E19="lagartas período vegetativo",IF(F19&gt;=4,$G$4,$G$5)))))</f>
        <v>não atingiu nível de controle</v>
      </c>
      <c r="J19" s="21"/>
    </row>
    <row r="20" spans="3:10" ht="20.25" customHeight="1" x14ac:dyDescent="0.25">
      <c r="C20" s="13" t="s">
        <v>30</v>
      </c>
      <c r="D20" s="14" t="s">
        <v>37</v>
      </c>
      <c r="E20" s="15" t="s">
        <v>29</v>
      </c>
      <c r="F20" s="31">
        <v>2</v>
      </c>
      <c r="G20" s="16" t="str">
        <f t="shared" ref="G20:G27" si="1">IF(E20="percevejos em lavoura semente","1 percevejo",IF(E20="percevejos em lavoura grão","2 percevejos","-"))</f>
        <v>1 percevejo</v>
      </c>
      <c r="H20" s="16"/>
      <c r="I20" s="17" t="str">
        <f t="shared" ref="I20:I27" si="2">IF(E20="percevejos em lavoura semente",(IF(F20&gt;=1,$G$4,$G$5)),IF(E20="percevejos em lavoura grão",(IF(F20&gt;=2,$G$4,$G$5))))</f>
        <v>atingiu nível de controle</v>
      </c>
      <c r="J20" s="13" t="str">
        <f>IF(I20="atingiu nível de controle",$I$4,IF(I21="atingiu nível de controle",$I$4,$I$5))</f>
        <v>fazer controle</v>
      </c>
    </row>
    <row r="21" spans="3:10" ht="20.25" customHeight="1" x14ac:dyDescent="0.25">
      <c r="C21" s="13"/>
      <c r="D21" s="14"/>
      <c r="E21" s="18" t="s">
        <v>28</v>
      </c>
      <c r="F21" s="32">
        <v>1</v>
      </c>
      <c r="G21" s="19" t="str">
        <f t="shared" si="1"/>
        <v>2 percevejos</v>
      </c>
      <c r="H21" s="19"/>
      <c r="I21" s="20" t="str">
        <f t="shared" si="2"/>
        <v>não atingiu nível de controle</v>
      </c>
      <c r="J21" s="13"/>
    </row>
    <row r="22" spans="3:10" ht="20.25" customHeight="1" x14ac:dyDescent="0.25">
      <c r="C22" s="21" t="s">
        <v>31</v>
      </c>
      <c r="D22" s="22" t="s">
        <v>38</v>
      </c>
      <c r="E22" s="23" t="s">
        <v>29</v>
      </c>
      <c r="F22" s="23">
        <v>0</v>
      </c>
      <c r="G22" s="24" t="str">
        <f t="shared" si="1"/>
        <v>1 percevejo</v>
      </c>
      <c r="H22" s="24"/>
      <c r="I22" s="25" t="str">
        <f t="shared" si="2"/>
        <v>não atingiu nível de controle</v>
      </c>
      <c r="J22" s="21" t="str">
        <f>IF(I22="atingiu nível de controle",$I$4,IF(I23="atingiu nível de controle",$I$4,$I$5))</f>
        <v>não fazer controle</v>
      </c>
    </row>
    <row r="23" spans="3:10" ht="20.25" customHeight="1" x14ac:dyDescent="0.25">
      <c r="C23" s="21"/>
      <c r="D23" s="22"/>
      <c r="E23" s="26" t="s">
        <v>29</v>
      </c>
      <c r="F23" s="26">
        <v>0</v>
      </c>
      <c r="G23" s="27" t="str">
        <f t="shared" si="1"/>
        <v>1 percevejo</v>
      </c>
      <c r="H23" s="27"/>
      <c r="I23" s="28" t="str">
        <f t="shared" si="2"/>
        <v>não atingiu nível de controle</v>
      </c>
      <c r="J23" s="21"/>
    </row>
    <row r="24" spans="3:10" ht="20.25" customHeight="1" x14ac:dyDescent="0.25">
      <c r="C24" s="13" t="s">
        <v>32</v>
      </c>
      <c r="D24" s="14" t="s">
        <v>39</v>
      </c>
      <c r="E24" s="15" t="s">
        <v>29</v>
      </c>
      <c r="F24" s="31">
        <v>1</v>
      </c>
      <c r="G24" s="16" t="str">
        <f t="shared" si="1"/>
        <v>1 percevejo</v>
      </c>
      <c r="H24" s="16"/>
      <c r="I24" s="17" t="str">
        <f t="shared" si="2"/>
        <v>atingiu nível de controle</v>
      </c>
      <c r="J24" s="13" t="str">
        <f>IF(I24="atingiu nível de controle",$I$4,IF(I25="atingiu nível de controle",$I$4,$I$5))</f>
        <v>fazer controle</v>
      </c>
    </row>
    <row r="25" spans="3:10" ht="20.25" customHeight="1" x14ac:dyDescent="0.25">
      <c r="C25" s="13"/>
      <c r="D25" s="14"/>
      <c r="E25" s="18" t="s">
        <v>29</v>
      </c>
      <c r="F25" s="32">
        <v>2</v>
      </c>
      <c r="G25" s="19" t="str">
        <f t="shared" si="1"/>
        <v>1 percevejo</v>
      </c>
      <c r="H25" s="19"/>
      <c r="I25" s="20" t="str">
        <f t="shared" si="2"/>
        <v>atingiu nível de controle</v>
      </c>
      <c r="J25" s="13"/>
    </row>
    <row r="26" spans="3:10" ht="20.25" customHeight="1" x14ac:dyDescent="0.25">
      <c r="C26" s="21" t="s">
        <v>33</v>
      </c>
      <c r="D26" s="22" t="s">
        <v>40</v>
      </c>
      <c r="E26" s="23" t="s">
        <v>29</v>
      </c>
      <c r="F26" s="23">
        <v>3</v>
      </c>
      <c r="G26" s="24" t="str">
        <f t="shared" si="1"/>
        <v>1 percevejo</v>
      </c>
      <c r="H26" s="24"/>
      <c r="I26" s="25" t="str">
        <f t="shared" si="2"/>
        <v>atingiu nível de controle</v>
      </c>
      <c r="J26" s="21" t="str">
        <f>IF(I26="atingiu nível de controle",$I$4,IF(I27="atingiu nível de controle",$I$4,$I$5))</f>
        <v>fazer controle</v>
      </c>
    </row>
    <row r="27" spans="3:10" ht="20.25" customHeight="1" x14ac:dyDescent="0.25">
      <c r="C27" s="21"/>
      <c r="D27" s="22"/>
      <c r="E27" s="26" t="s">
        <v>29</v>
      </c>
      <c r="F27" s="26">
        <v>5</v>
      </c>
      <c r="G27" s="27" t="str">
        <f t="shared" si="1"/>
        <v>1 percevejo</v>
      </c>
      <c r="H27" s="27"/>
      <c r="I27" s="28" t="str">
        <f t="shared" si="2"/>
        <v>atingiu nível de controle</v>
      </c>
      <c r="J27" s="21"/>
    </row>
    <row r="28" spans="3:10" ht="20.25" customHeight="1" x14ac:dyDescent="0.25">
      <c r="C28" s="13" t="s">
        <v>34</v>
      </c>
      <c r="D28" s="14" t="s">
        <v>41</v>
      </c>
      <c r="E28" s="15" t="s">
        <v>42</v>
      </c>
      <c r="F28" s="15">
        <v>0</v>
      </c>
      <c r="G28" s="16" t="str">
        <f>IF(E28="até V3","1 adulto",IF(E28="depois de V3","2 adultos","-"))</f>
        <v>1 adulto</v>
      </c>
      <c r="H28" s="16"/>
      <c r="I28" s="17" t="str">
        <f>IF(E28="até V3",(IF(F28&gt;=1,$G$4,$G$5)),IF(E28="depois de V3",(IF(F28&gt;=2,$G$4,$G$5))))</f>
        <v>não atingiu nível de controle</v>
      </c>
      <c r="J28" s="13" t="str">
        <f>IF(I28="atingiu nível de controle",$I$4,IF(I29="atingiu nível de controle",$I$4,$I$5))</f>
        <v>não fazer controle</v>
      </c>
    </row>
    <row r="29" spans="3:10" ht="20.25" customHeight="1" x14ac:dyDescent="0.25">
      <c r="C29" s="13"/>
      <c r="D29" s="14"/>
      <c r="E29" s="18" t="s">
        <v>43</v>
      </c>
      <c r="F29" s="18">
        <v>1</v>
      </c>
      <c r="G29" s="19" t="str">
        <f>IF(E29="até V3","1 adulto",IF(E29="depois de V3","2 adultos","-"))</f>
        <v>2 adultos</v>
      </c>
      <c r="H29" s="19"/>
      <c r="I29" s="20" t="str">
        <f>IF(E29="até V3",(IF(F29&gt;=1,$G$4,$G$5)),IF(E29="depois de V3",(IF(F29&gt;=2,$G$4,$G$5))))</f>
        <v>não atingiu nível de controle</v>
      </c>
      <c r="J29" s="13"/>
    </row>
    <row r="30" spans="3:10" ht="20.25" customHeight="1" x14ac:dyDescent="0.25">
      <c r="C30" s="21" t="s">
        <v>35</v>
      </c>
      <c r="D30" s="22" t="s">
        <v>36</v>
      </c>
      <c r="E30" s="23" t="s">
        <v>19</v>
      </c>
      <c r="F30" s="23">
        <v>1</v>
      </c>
      <c r="G30" s="24" t="str">
        <f>IF(E30="desfolha período reprodutivo","15%",IF(E30="desfolha período vegetativo","30%","-"))</f>
        <v>30%</v>
      </c>
      <c r="H30" s="24"/>
      <c r="I30" s="25" t="str">
        <f>IF(E30="desfolha período reprodutivo",(IF(F30&gt;=15,$G$4,$G$5)),IF(E30="desfolha período vegetativo",(IF(F30&gt;=30,$G$4,$G$5))))</f>
        <v>não atingiu nível de controle</v>
      </c>
      <c r="J30" s="21" t="str">
        <f>IF(I30="atingiu nível de controle",$I$4,IF(I31="atingiu nível de controle",$I$4,$I$5))</f>
        <v>fazer controle</v>
      </c>
    </row>
    <row r="31" spans="3:10" ht="20.25" customHeight="1" x14ac:dyDescent="0.25">
      <c r="C31" s="21"/>
      <c r="D31" s="22"/>
      <c r="E31" s="26" t="s">
        <v>20</v>
      </c>
      <c r="F31" s="26">
        <v>40</v>
      </c>
      <c r="G31" s="27" t="str">
        <f>IF(E31="desfolha período reprodutivo","15%",IF(E31="desfolha período vegetativo","30%","-"))</f>
        <v>15%</v>
      </c>
      <c r="H31" s="27"/>
      <c r="I31" s="28" t="str">
        <f>IF(E31="desfolha período reprodutivo",(IF(F31&gt;=15,$G$4,$G$5)),IF(E31="desfolha período vegetativo",(IF(F31&gt;=30,$G$4,$G$5))))</f>
        <v>atingiu nível de controle</v>
      </c>
      <c r="J31" s="21"/>
    </row>
    <row r="32" spans="3:10" x14ac:dyDescent="0.25">
      <c r="C32" s="1"/>
      <c r="D32" s="1"/>
      <c r="E32" s="1"/>
      <c r="F32" s="1"/>
      <c r="G32" s="1"/>
      <c r="H32" s="1"/>
      <c r="I32" s="1"/>
      <c r="J32" s="1"/>
    </row>
  </sheetData>
  <sheetProtection selectLockedCells="1"/>
  <dataConsolidate/>
  <mergeCells count="55">
    <mergeCell ref="C1:J1"/>
    <mergeCell ref="I10:J11"/>
    <mergeCell ref="J14:J15"/>
    <mergeCell ref="J16:J17"/>
    <mergeCell ref="C14:C15"/>
    <mergeCell ref="D14:D15"/>
    <mergeCell ref="C16:C17"/>
    <mergeCell ref="D16:D17"/>
    <mergeCell ref="G10:H11"/>
    <mergeCell ref="G12:H12"/>
    <mergeCell ref="G13:H13"/>
    <mergeCell ref="G14:H14"/>
    <mergeCell ref="G16:H16"/>
    <mergeCell ref="G17:H17"/>
    <mergeCell ref="G15:H15"/>
    <mergeCell ref="C10:D10"/>
    <mergeCell ref="E10:F10"/>
    <mergeCell ref="J18:J19"/>
    <mergeCell ref="J12:J13"/>
    <mergeCell ref="G18:H18"/>
    <mergeCell ref="G19:H19"/>
    <mergeCell ref="C12:C13"/>
    <mergeCell ref="D12:D13"/>
    <mergeCell ref="C22:C23"/>
    <mergeCell ref="C24:C25"/>
    <mergeCell ref="C26:C27"/>
    <mergeCell ref="C20:C21"/>
    <mergeCell ref="D20:D21"/>
    <mergeCell ref="C18:C19"/>
    <mergeCell ref="D18:D19"/>
    <mergeCell ref="C28:C29"/>
    <mergeCell ref="C30:C31"/>
    <mergeCell ref="D22:D23"/>
    <mergeCell ref="D24:D25"/>
    <mergeCell ref="D26:D27"/>
    <mergeCell ref="D28:D29"/>
    <mergeCell ref="D30:D31"/>
    <mergeCell ref="G27:H27"/>
    <mergeCell ref="J20:J21"/>
    <mergeCell ref="J22:J23"/>
    <mergeCell ref="J24:J25"/>
    <mergeCell ref="J26:J27"/>
    <mergeCell ref="G22:H22"/>
    <mergeCell ref="G23:H23"/>
    <mergeCell ref="G24:H24"/>
    <mergeCell ref="G25:H25"/>
    <mergeCell ref="G26:H26"/>
    <mergeCell ref="G20:H20"/>
    <mergeCell ref="G21:H21"/>
    <mergeCell ref="G30:H30"/>
    <mergeCell ref="G31:H31"/>
    <mergeCell ref="J30:J31"/>
    <mergeCell ref="G28:H28"/>
    <mergeCell ref="G29:H29"/>
    <mergeCell ref="J28:J29"/>
  </mergeCells>
  <conditionalFormatting sqref="J30:J31">
    <cfRule type="cellIs" dxfId="18" priority="37" operator="equal">
      <formula>$I$4</formula>
    </cfRule>
    <cfRule type="colorScale" priority="38">
      <colorScale>
        <cfvo type="formula" val="$I$5"/>
        <cfvo type="formula" val="$I$4"/>
        <color theme="3" tint="0.79998168889431442"/>
        <color theme="9" tint="0.59999389629810485"/>
      </colorScale>
    </cfRule>
    <cfRule type="colorScale" priority="39">
      <colorScale>
        <cfvo type="formula" val="$I$5"/>
        <cfvo type="max"/>
        <color theme="8" tint="0.79998168889431442"/>
        <color theme="9" tint="0.59999389629810485"/>
      </colorScale>
    </cfRule>
    <cfRule type="colorScale" priority="40">
      <colorScale>
        <cfvo type="min"/>
        <cfvo type="percentile" val="50"/>
        <cfvo type="max"/>
        <color rgb="FFF8696B"/>
        <color rgb="FFFCFCFF"/>
        <color rgb="FF63BE7B"/>
      </colorScale>
    </cfRule>
  </conditionalFormatting>
  <conditionalFormatting sqref="J26:J27">
    <cfRule type="cellIs" dxfId="17" priority="33" operator="equal">
      <formula>$I$4</formula>
    </cfRule>
    <cfRule type="colorScale" priority="34">
      <colorScale>
        <cfvo type="formula" val="$I$5"/>
        <cfvo type="formula" val="$I$4"/>
        <color theme="3" tint="0.79998168889431442"/>
        <color theme="9" tint="0.59999389629810485"/>
      </colorScale>
    </cfRule>
    <cfRule type="colorScale" priority="35">
      <colorScale>
        <cfvo type="formula" val="$I$5"/>
        <cfvo type="max"/>
        <color theme="8" tint="0.79998168889431442"/>
        <color theme="9" tint="0.59999389629810485"/>
      </colorScale>
    </cfRule>
    <cfRule type="colorScale" priority="36">
      <colorScale>
        <cfvo type="min"/>
        <cfvo type="percentile" val="50"/>
        <cfvo type="max"/>
        <color rgb="FFF8696B"/>
        <color rgb="FFFCFCFF"/>
        <color rgb="FF63BE7B"/>
      </colorScale>
    </cfRule>
  </conditionalFormatting>
  <conditionalFormatting sqref="J24:J25">
    <cfRule type="cellIs" dxfId="16" priority="29" operator="equal">
      <formula>$I$4</formula>
    </cfRule>
    <cfRule type="colorScale" priority="30">
      <colorScale>
        <cfvo type="formula" val="$I$5"/>
        <cfvo type="formula" val="$I$4"/>
        <color theme="3" tint="0.79998168889431442"/>
        <color theme="9" tint="0.59999389629810485"/>
      </colorScale>
    </cfRule>
    <cfRule type="colorScale" priority="31">
      <colorScale>
        <cfvo type="formula" val="$I$5"/>
        <cfvo type="max"/>
        <color theme="8" tint="0.79998168889431442"/>
        <color theme="9" tint="0.59999389629810485"/>
      </colorScale>
    </cfRule>
    <cfRule type="colorScale" priority="32">
      <colorScale>
        <cfvo type="min"/>
        <cfvo type="percentile" val="50"/>
        <cfvo type="max"/>
        <color rgb="FFF8696B"/>
        <color rgb="FFFCFCFF"/>
        <color rgb="FF63BE7B"/>
      </colorScale>
    </cfRule>
  </conditionalFormatting>
  <conditionalFormatting sqref="J22:J23">
    <cfRule type="cellIs" dxfId="15" priority="25" operator="equal">
      <formula>$I$4</formula>
    </cfRule>
    <cfRule type="colorScale" priority="26">
      <colorScale>
        <cfvo type="formula" val="$I$5"/>
        <cfvo type="formula" val="$I$4"/>
        <color theme="3" tint="0.79998168889431442"/>
        <color theme="9" tint="0.59999389629810485"/>
      </colorScale>
    </cfRule>
    <cfRule type="colorScale" priority="27">
      <colorScale>
        <cfvo type="formula" val="$I$5"/>
        <cfvo type="max"/>
        <color theme="8" tint="0.79998168889431442"/>
        <color theme="9" tint="0.59999389629810485"/>
      </colorScale>
    </cfRule>
    <cfRule type="colorScale" priority="28">
      <colorScale>
        <cfvo type="min"/>
        <cfvo type="percentile" val="50"/>
        <cfvo type="max"/>
        <color rgb="FFF8696B"/>
        <color rgb="FFFCFCFF"/>
        <color rgb="FF63BE7B"/>
      </colorScale>
    </cfRule>
  </conditionalFormatting>
  <conditionalFormatting sqref="J20:J21">
    <cfRule type="cellIs" dxfId="14" priority="21" operator="equal">
      <formula>$I$4</formula>
    </cfRule>
    <cfRule type="colorScale" priority="22">
      <colorScale>
        <cfvo type="formula" val="$I$5"/>
        <cfvo type="formula" val="$I$4"/>
        <color theme="3" tint="0.79998168889431442"/>
        <color theme="9" tint="0.59999389629810485"/>
      </colorScale>
    </cfRule>
    <cfRule type="colorScale" priority="23">
      <colorScale>
        <cfvo type="formula" val="$I$5"/>
        <cfvo type="max"/>
        <color theme="8" tint="0.79998168889431442"/>
        <color theme="9" tint="0.59999389629810485"/>
      </colorScale>
    </cfRule>
    <cfRule type="colorScale" priority="24">
      <colorScale>
        <cfvo type="min"/>
        <cfvo type="percentile" val="50"/>
        <cfvo type="max"/>
        <color rgb="FFF8696B"/>
        <color rgb="FFFCFCFF"/>
        <color rgb="FF63BE7B"/>
      </colorScale>
    </cfRule>
  </conditionalFormatting>
  <conditionalFormatting sqref="J18:J19">
    <cfRule type="cellIs" dxfId="13" priority="17" operator="equal">
      <formula>$I$4</formula>
    </cfRule>
    <cfRule type="colorScale" priority="18">
      <colorScale>
        <cfvo type="formula" val="$I$5"/>
        <cfvo type="formula" val="$I$4"/>
        <color theme="3" tint="0.79998168889431442"/>
        <color theme="9" tint="0.59999389629810485"/>
      </colorScale>
    </cfRule>
    <cfRule type="colorScale" priority="19">
      <colorScale>
        <cfvo type="formula" val="$I$5"/>
        <cfvo type="max"/>
        <color theme="8" tint="0.79998168889431442"/>
        <color theme="9" tint="0.59999389629810485"/>
      </colorScale>
    </cfRule>
    <cfRule type="colorScale" priority="20">
      <colorScale>
        <cfvo type="min"/>
        <cfvo type="percentile" val="50"/>
        <cfvo type="max"/>
        <color rgb="FFF8696B"/>
        <color rgb="FFFCFCFF"/>
        <color rgb="FF63BE7B"/>
      </colorScale>
    </cfRule>
  </conditionalFormatting>
  <conditionalFormatting sqref="J16:J17">
    <cfRule type="cellIs" dxfId="12" priority="13" operator="equal">
      <formula>$I$4</formula>
    </cfRule>
    <cfRule type="colorScale" priority="14">
      <colorScale>
        <cfvo type="formula" val="$I$5"/>
        <cfvo type="formula" val="$I$4"/>
        <color theme="3" tint="0.79998168889431442"/>
        <color theme="9" tint="0.59999389629810485"/>
      </colorScale>
    </cfRule>
    <cfRule type="colorScale" priority="15">
      <colorScale>
        <cfvo type="formula" val="$I$5"/>
        <cfvo type="max"/>
        <color theme="8" tint="0.79998168889431442"/>
        <color theme="9" tint="0.59999389629810485"/>
      </colorScale>
    </cfRule>
    <cfRule type="colorScale" priority="16">
      <colorScale>
        <cfvo type="min"/>
        <cfvo type="percentile" val="50"/>
        <cfvo type="max"/>
        <color rgb="FFF8696B"/>
        <color rgb="FFFCFCFF"/>
        <color rgb="FF63BE7B"/>
      </colorScale>
    </cfRule>
  </conditionalFormatting>
  <conditionalFormatting sqref="J14:J15">
    <cfRule type="cellIs" dxfId="11" priority="9" operator="equal">
      <formula>$I$4</formula>
    </cfRule>
    <cfRule type="colorScale" priority="10">
      <colorScale>
        <cfvo type="formula" val="$I$5"/>
        <cfvo type="formula" val="$I$4"/>
        <color theme="3" tint="0.79998168889431442"/>
        <color theme="9" tint="0.59999389629810485"/>
      </colorScale>
    </cfRule>
    <cfRule type="colorScale" priority="11">
      <colorScale>
        <cfvo type="formula" val="$I$5"/>
        <cfvo type="max"/>
        <color theme="8" tint="0.79998168889431442"/>
        <color theme="9" tint="0.59999389629810485"/>
      </colorScale>
    </cfRule>
    <cfRule type="colorScale" priority="12">
      <colorScale>
        <cfvo type="min"/>
        <cfvo type="percentile" val="50"/>
        <cfvo type="max"/>
        <color rgb="FFF8696B"/>
        <color rgb="FFFCFCFF"/>
        <color rgb="FF63BE7B"/>
      </colorScale>
    </cfRule>
  </conditionalFormatting>
  <conditionalFormatting sqref="J12:J13">
    <cfRule type="cellIs" dxfId="10" priority="5" operator="equal">
      <formula>$I$4</formula>
    </cfRule>
    <cfRule type="colorScale" priority="6">
      <colorScale>
        <cfvo type="formula" val="$I$5"/>
        <cfvo type="formula" val="$I$4"/>
        <color theme="3" tint="0.79998168889431442"/>
        <color theme="9" tint="0.59999389629810485"/>
      </colorScale>
    </cfRule>
    <cfRule type="colorScale" priority="7">
      <colorScale>
        <cfvo type="formula" val="$I$5"/>
        <cfvo type="max"/>
        <color theme="8" tint="0.79998168889431442"/>
        <color theme="9" tint="0.59999389629810485"/>
      </colorScale>
    </cfRule>
    <cfRule type="colorScale" priority="8">
      <colorScale>
        <cfvo type="min"/>
        <cfvo type="percentile" val="50"/>
        <cfvo type="max"/>
        <color rgb="FFF8696B"/>
        <color rgb="FFFCFCFF"/>
        <color rgb="FF63BE7B"/>
      </colorScale>
    </cfRule>
  </conditionalFormatting>
  <conditionalFormatting sqref="J28:J29">
    <cfRule type="cellIs" dxfId="9" priority="1" operator="equal">
      <formula>$I$4</formula>
    </cfRule>
    <cfRule type="colorScale" priority="2">
      <colorScale>
        <cfvo type="formula" val="$I$5"/>
        <cfvo type="formula" val="$I$4"/>
        <color theme="3" tint="0.79998168889431442"/>
        <color theme="9" tint="0.59999389629810485"/>
      </colorScale>
    </cfRule>
    <cfRule type="colorScale" priority="3">
      <colorScale>
        <cfvo type="formula" val="$I$5"/>
        <cfvo type="max"/>
        <color theme="8" tint="0.79998168889431442"/>
        <color theme="9" tint="0.59999389629810485"/>
      </colorScale>
    </cfRule>
    <cfRule type="colorScale" priority="4">
      <colorScale>
        <cfvo type="min"/>
        <cfvo type="percentile" val="50"/>
        <cfvo type="max"/>
        <color rgb="FFF8696B"/>
        <color rgb="FFFCFCFF"/>
        <color rgb="FF63BE7B"/>
      </colorScale>
    </cfRule>
  </conditionalFormatting>
  <dataValidations count="5">
    <dataValidation type="list" showInputMessage="1" showErrorMessage="1" sqref="E18:E19" xr:uid="{00000000-0002-0000-0100-000000000000}">
      <formula1>$C$6:$C$9</formula1>
    </dataValidation>
    <dataValidation type="list" allowBlank="1" showInputMessage="1" showErrorMessage="1" sqref="E20:E27" xr:uid="{00000000-0002-0000-0100-000001000000}">
      <formula1>$D$7:$E$7</formula1>
    </dataValidation>
    <dataValidation type="list" allowBlank="1" showInputMessage="1" showErrorMessage="1" sqref="E30:E31" xr:uid="{00000000-0002-0000-0100-000002000000}">
      <formula1>$F$7:$G$7</formula1>
    </dataValidation>
    <dataValidation type="list" allowBlank="1" showInputMessage="1" showErrorMessage="1" sqref="E28:E29" xr:uid="{00000000-0002-0000-0100-000003000000}">
      <formula1>$I$7:$J$7</formula1>
    </dataValidation>
    <dataValidation type="list" showInputMessage="1" showErrorMessage="1" sqref="E12:E17" xr:uid="{00000000-0002-0000-0100-000004000000}">
      <formula1>$C$4:$C$7</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30"/>
  <sheetViews>
    <sheetView showGridLines="0" zoomScaleNormal="100" workbookViewId="0">
      <selection activeCell="L15" sqref="L15"/>
    </sheetView>
  </sheetViews>
  <sheetFormatPr defaultRowHeight="15" x14ac:dyDescent="0.25"/>
  <cols>
    <col min="2" max="2" width="13.140625" customWidth="1"/>
    <col min="3" max="3" width="28" customWidth="1"/>
    <col min="4" max="4" width="30.28515625" customWidth="1"/>
    <col min="5" max="5" width="28.28515625" customWidth="1"/>
    <col min="6" max="6" width="13.28515625" customWidth="1"/>
    <col min="7" max="7" width="20.28515625" customWidth="1"/>
    <col min="8" max="8" width="15.5703125" hidden="1" customWidth="1"/>
    <col min="9" max="9" width="29.7109375" customWidth="1"/>
    <col min="10" max="10" width="18.42578125" customWidth="1"/>
  </cols>
  <sheetData>
    <row r="1" spans="2:10" ht="45.75" customHeight="1" x14ac:dyDescent="0.35">
      <c r="C1" s="8" t="s">
        <v>66</v>
      </c>
      <c r="D1" s="8"/>
      <c r="E1" s="8"/>
      <c r="F1" s="8"/>
      <c r="G1" s="8"/>
      <c r="H1" s="8"/>
      <c r="I1" s="8"/>
      <c r="J1" s="8"/>
    </row>
    <row r="2" spans="2:10" ht="21" customHeight="1" x14ac:dyDescent="0.25">
      <c r="C2" s="33" t="s">
        <v>27</v>
      </c>
      <c r="D2" s="33"/>
      <c r="E2" s="33"/>
      <c r="F2" s="33"/>
      <c r="G2" s="33"/>
      <c r="H2" s="33"/>
      <c r="I2" s="33"/>
      <c r="J2" s="33"/>
    </row>
    <row r="3" spans="2:10" ht="15.75" x14ac:dyDescent="0.25">
      <c r="C3" s="33" t="s">
        <v>69</v>
      </c>
      <c r="D3" s="33"/>
      <c r="E3" s="33"/>
      <c r="F3" s="33"/>
      <c r="G3" s="33"/>
      <c r="H3" s="33"/>
      <c r="I3" s="33"/>
      <c r="J3" s="33"/>
    </row>
    <row r="4" spans="2:10" ht="9" customHeight="1" x14ac:dyDescent="0.25">
      <c r="C4" s="34"/>
      <c r="D4" s="10"/>
      <c r="E4" s="10"/>
      <c r="F4" s="10"/>
      <c r="G4" s="10"/>
      <c r="H4" s="10"/>
      <c r="I4" s="10"/>
      <c r="J4" s="10"/>
    </row>
    <row r="5" spans="2:10" hidden="1" x14ac:dyDescent="0.25">
      <c r="B5" s="2"/>
      <c r="C5" s="3" t="s">
        <v>16</v>
      </c>
      <c r="D5" s="2" t="s">
        <v>26</v>
      </c>
      <c r="E5" s="2" t="s">
        <v>21</v>
      </c>
      <c r="F5" s="2"/>
      <c r="G5" s="2" t="s">
        <v>15</v>
      </c>
      <c r="H5" s="2"/>
      <c r="I5" s="2" t="s">
        <v>13</v>
      </c>
      <c r="J5" s="2"/>
    </row>
    <row r="6" spans="2:10" hidden="1" x14ac:dyDescent="0.25">
      <c r="B6" s="2"/>
      <c r="C6" s="3" t="s">
        <v>17</v>
      </c>
      <c r="D6" s="2" t="s">
        <v>25</v>
      </c>
      <c r="E6" s="2" t="s">
        <v>22</v>
      </c>
      <c r="F6" s="2"/>
      <c r="G6" s="2" t="s">
        <v>18</v>
      </c>
      <c r="H6" s="2"/>
      <c r="I6" s="2" t="s">
        <v>14</v>
      </c>
      <c r="J6" s="2"/>
    </row>
    <row r="7" spans="2:10" hidden="1" x14ac:dyDescent="0.25">
      <c r="B7" s="2"/>
      <c r="C7" s="2" t="s">
        <v>19</v>
      </c>
      <c r="D7" s="2"/>
      <c r="E7" s="2"/>
      <c r="F7" s="2"/>
      <c r="G7" s="2"/>
      <c r="H7" s="2"/>
      <c r="I7" s="2"/>
      <c r="J7" s="2"/>
    </row>
    <row r="8" spans="2:10" hidden="1" x14ac:dyDescent="0.25">
      <c r="B8" s="2"/>
      <c r="C8" s="2" t="s">
        <v>20</v>
      </c>
      <c r="D8" s="2" t="s">
        <v>63</v>
      </c>
      <c r="E8" s="2" t="s">
        <v>62</v>
      </c>
      <c r="F8" s="2" t="s">
        <v>19</v>
      </c>
      <c r="G8" s="2" t="s">
        <v>20</v>
      </c>
      <c r="H8" s="2"/>
      <c r="I8" s="2" t="s">
        <v>42</v>
      </c>
      <c r="J8" s="2" t="s">
        <v>43</v>
      </c>
    </row>
    <row r="9" spans="2:10" hidden="1" x14ac:dyDescent="0.25">
      <c r="B9" s="2"/>
      <c r="C9" s="2" t="s">
        <v>21</v>
      </c>
      <c r="D9" s="2"/>
      <c r="E9" s="2"/>
      <c r="F9" s="2"/>
      <c r="G9" s="2"/>
      <c r="H9" s="2"/>
      <c r="I9" s="2"/>
      <c r="J9" s="2"/>
    </row>
    <row r="10" spans="2:10" hidden="1" x14ac:dyDescent="0.25">
      <c r="B10" s="2"/>
      <c r="C10" s="2" t="s">
        <v>22</v>
      </c>
      <c r="D10" s="2"/>
      <c r="E10" s="2"/>
      <c r="F10" s="2"/>
      <c r="G10" s="2"/>
      <c r="H10" s="2"/>
      <c r="I10" s="2"/>
      <c r="J10" s="2"/>
    </row>
    <row r="11" spans="2:10" ht="15.75" x14ac:dyDescent="0.25">
      <c r="C11" s="35" t="s">
        <v>3</v>
      </c>
      <c r="D11" s="35"/>
      <c r="E11" s="7" t="s">
        <v>2</v>
      </c>
      <c r="F11" s="7"/>
      <c r="G11" s="7" t="s">
        <v>11</v>
      </c>
      <c r="H11" s="7"/>
      <c r="I11" s="7" t="s">
        <v>12</v>
      </c>
      <c r="J11" s="7"/>
    </row>
    <row r="12" spans="2:10" ht="15.75" x14ac:dyDescent="0.25">
      <c r="C12" s="6" t="s">
        <v>4</v>
      </c>
      <c r="D12" s="6" t="s">
        <v>5</v>
      </c>
      <c r="E12" s="36" t="s">
        <v>9</v>
      </c>
      <c r="F12" s="36" t="s">
        <v>10</v>
      </c>
      <c r="G12" s="7"/>
      <c r="H12" s="7"/>
      <c r="I12" s="7"/>
      <c r="J12" s="7"/>
    </row>
    <row r="13" spans="2:10" x14ac:dyDescent="0.25">
      <c r="C13" s="13" t="s">
        <v>44</v>
      </c>
      <c r="D13" s="29" t="s">
        <v>75</v>
      </c>
      <c r="E13" s="37" t="s">
        <v>65</v>
      </c>
      <c r="F13" s="38">
        <v>3</v>
      </c>
      <c r="G13" s="37" t="s">
        <v>67</v>
      </c>
      <c r="H13" s="37"/>
      <c r="I13" s="13" t="str">
        <f>IF(F13&gt;=2,$G$5,$G$6)</f>
        <v>atingiu nível de controle</v>
      </c>
      <c r="J13" s="13" t="str">
        <f>IF(I13="atingiu nível de controle",$I$5,IF(I14="atingiu nível de controle",$I$5,$I$6))</f>
        <v>fazer controle</v>
      </c>
    </row>
    <row r="14" spans="2:10" ht="25.5" customHeight="1" x14ac:dyDescent="0.25">
      <c r="C14" s="13"/>
      <c r="D14" s="29"/>
      <c r="E14" s="37"/>
      <c r="F14" s="38"/>
      <c r="G14" s="37"/>
      <c r="H14" s="37"/>
      <c r="I14" s="13"/>
      <c r="J14" s="13"/>
    </row>
    <row r="15" spans="2:10" x14ac:dyDescent="0.25">
      <c r="C15" s="21" t="s">
        <v>47</v>
      </c>
      <c r="D15" s="22" t="s">
        <v>59</v>
      </c>
      <c r="E15" s="21" t="s">
        <v>8</v>
      </c>
      <c r="F15" s="39">
        <v>30</v>
      </c>
      <c r="G15" s="40">
        <v>0.3</v>
      </c>
      <c r="H15" s="21"/>
      <c r="I15" s="21" t="str">
        <f>IF(F15&gt;=30,$G$5,$G$6)</f>
        <v>atingiu nível de controle</v>
      </c>
      <c r="J15" s="21" t="str">
        <f>IF(I15="atingiu nível de controle",$I$5,IF(I16="atingiu nível de controle",$I$5,$I$6))</f>
        <v>fazer controle</v>
      </c>
    </row>
    <row r="16" spans="2:10" ht="15" customHeight="1" x14ac:dyDescent="0.25">
      <c r="C16" s="21"/>
      <c r="D16" s="22"/>
      <c r="E16" s="21"/>
      <c r="F16" s="39"/>
      <c r="G16" s="21"/>
      <c r="H16" s="21"/>
      <c r="I16" s="21"/>
      <c r="J16" s="21"/>
    </row>
    <row r="17" spans="3:10" x14ac:dyDescent="0.25">
      <c r="C17" s="13" t="s">
        <v>45</v>
      </c>
      <c r="D17" s="29" t="s">
        <v>58</v>
      </c>
      <c r="E17" s="37" t="s">
        <v>64</v>
      </c>
      <c r="F17" s="41">
        <v>2</v>
      </c>
      <c r="G17" s="42">
        <v>0.03</v>
      </c>
      <c r="H17" s="13"/>
      <c r="I17" s="13" t="str">
        <f>IF(F17&gt;=3,$G$5,$G$6)</f>
        <v>não atingiu nível de controle</v>
      </c>
      <c r="J17" s="13" t="str">
        <f>IF(I17="atingiu nível de controle",$I$5,IF(I18="atingiu nível de controle",$I$5,$I$6))</f>
        <v>não fazer controle</v>
      </c>
    </row>
    <row r="18" spans="3:10" ht="15" customHeight="1" x14ac:dyDescent="0.25">
      <c r="C18" s="13"/>
      <c r="D18" s="29"/>
      <c r="E18" s="37"/>
      <c r="F18" s="41"/>
      <c r="G18" s="13"/>
      <c r="H18" s="13"/>
      <c r="I18" s="13"/>
      <c r="J18" s="13"/>
    </row>
    <row r="19" spans="3:10" x14ac:dyDescent="0.25">
      <c r="C19" s="21" t="s">
        <v>46</v>
      </c>
      <c r="D19" s="43" t="s">
        <v>57</v>
      </c>
      <c r="E19" s="30" t="s">
        <v>64</v>
      </c>
      <c r="F19" s="39">
        <v>5</v>
      </c>
      <c r="G19" s="40">
        <v>0.03</v>
      </c>
      <c r="H19" s="21"/>
      <c r="I19" s="21" t="str">
        <f>IF(F19&gt;=3,$G$5,$G$6)</f>
        <v>atingiu nível de controle</v>
      </c>
      <c r="J19" s="21" t="str">
        <f>IF(I19="atingiu nível de controle",$I$5,IF(I20="atingiu nível de controle",$I$5,$I$6))</f>
        <v>fazer controle</v>
      </c>
    </row>
    <row r="20" spans="3:10" ht="15" customHeight="1" x14ac:dyDescent="0.25">
      <c r="C20" s="21"/>
      <c r="D20" s="43"/>
      <c r="E20" s="30"/>
      <c r="F20" s="39"/>
      <c r="G20" s="21"/>
      <c r="H20" s="21"/>
      <c r="I20" s="21"/>
      <c r="J20" s="21"/>
    </row>
    <row r="21" spans="3:10" x14ac:dyDescent="0.25">
      <c r="C21" s="13" t="s">
        <v>48</v>
      </c>
      <c r="D21" s="14" t="s">
        <v>56</v>
      </c>
      <c r="E21" s="37" t="s">
        <v>54</v>
      </c>
      <c r="F21" s="38">
        <v>6</v>
      </c>
      <c r="G21" s="13">
        <v>10</v>
      </c>
      <c r="H21" s="13"/>
      <c r="I21" s="13" t="str">
        <f>IF(F21&gt;=10,$G$5,$G$6)</f>
        <v>não atingiu nível de controle</v>
      </c>
      <c r="J21" s="13" t="str">
        <f>IF(I21="atingiu nível de controle",$I$5,IF(I22="atingiu nível de controle",$I$5,$I$6))</f>
        <v>não fazer controle</v>
      </c>
    </row>
    <row r="22" spans="3:10" x14ac:dyDescent="0.25">
      <c r="C22" s="13"/>
      <c r="D22" s="14"/>
      <c r="E22" s="37"/>
      <c r="F22" s="38"/>
      <c r="G22" s="13"/>
      <c r="H22" s="13"/>
      <c r="I22" s="13"/>
      <c r="J22" s="13"/>
    </row>
    <row r="23" spans="3:10" ht="20.25" customHeight="1" x14ac:dyDescent="0.25">
      <c r="C23" s="21" t="s">
        <v>49</v>
      </c>
      <c r="D23" s="43" t="s">
        <v>52</v>
      </c>
      <c r="E23" s="23" t="s">
        <v>63</v>
      </c>
      <c r="F23" s="23">
        <v>20</v>
      </c>
      <c r="G23" s="21" t="str">
        <f>IF(E23="até 30 dias após emergência","20%",IF(E23="30 dias após emergência","10%","-"))</f>
        <v>10%</v>
      </c>
      <c r="H23" s="21"/>
      <c r="I23" s="25" t="str">
        <f>IF(E23="até 30 dias após emergência",(IF(F23&gt;=20,$G$5,$G$6)),IF(E23="30 dias após emergência",(IF(F23&gt;=10,$G$5,$G$6))))</f>
        <v>atingiu nível de controle</v>
      </c>
      <c r="J23" s="21" t="str">
        <f>IF(I23="atingiu nível de controle",$I$5,IF(I24="atingiu nível de controle",$I$5,$I$6))</f>
        <v>fazer controle</v>
      </c>
    </row>
    <row r="24" spans="3:10" ht="20.25" customHeight="1" x14ac:dyDescent="0.25">
      <c r="C24" s="21"/>
      <c r="D24" s="43"/>
      <c r="E24" s="44" t="s">
        <v>62</v>
      </c>
      <c r="F24" s="23">
        <v>5</v>
      </c>
      <c r="G24" s="21" t="str">
        <f>IF(E24="até 30 dias após emergência","20%",IF(E24="30 dias após emergência","10%","-"))</f>
        <v>20%</v>
      </c>
      <c r="H24" s="21"/>
      <c r="I24" s="28" t="str">
        <f>IF(E24="até 30 dias após emergência",(IF(F24&gt;=20,$G$5,$G$6)),IF(E24="30 dias após emergência",(IF(F24&gt;=10,$G$5,$G$6))))</f>
        <v>não atingiu nível de controle</v>
      </c>
      <c r="J24" s="21"/>
    </row>
    <row r="25" spans="3:10" x14ac:dyDescent="0.25">
      <c r="C25" s="13" t="s">
        <v>50</v>
      </c>
      <c r="D25" s="37" t="s">
        <v>76</v>
      </c>
      <c r="E25" s="37" t="s">
        <v>54</v>
      </c>
      <c r="F25" s="38">
        <v>1</v>
      </c>
      <c r="G25" s="13">
        <v>2</v>
      </c>
      <c r="H25" s="13"/>
      <c r="I25" s="13" t="str">
        <f>IF(F25&gt;=2,$G$5,$G$6)</f>
        <v>não atingiu nível de controle</v>
      </c>
      <c r="J25" s="13" t="str">
        <f>IF(I25="atingiu nível de controle",$I$5,IF(I26="atingiu nível de controle",$I$5,$I$6))</f>
        <v>não fazer controle</v>
      </c>
    </row>
    <row r="26" spans="3:10" x14ac:dyDescent="0.25">
      <c r="C26" s="13"/>
      <c r="D26" s="37"/>
      <c r="E26" s="37"/>
      <c r="F26" s="38"/>
      <c r="G26" s="13"/>
      <c r="H26" s="13"/>
      <c r="I26" s="13"/>
      <c r="J26" s="13"/>
    </row>
    <row r="27" spans="3:10" x14ac:dyDescent="0.25">
      <c r="C27" s="21" t="s">
        <v>51</v>
      </c>
      <c r="D27" s="30" t="s">
        <v>77</v>
      </c>
      <c r="E27" s="30" t="s">
        <v>54</v>
      </c>
      <c r="F27" s="39">
        <v>3</v>
      </c>
      <c r="G27" s="21">
        <v>2</v>
      </c>
      <c r="H27" s="21"/>
      <c r="I27" s="21" t="str">
        <f>IF(F27&gt;=2,$G$5,$G$6)</f>
        <v>atingiu nível de controle</v>
      </c>
      <c r="J27" s="21" t="str">
        <f>IF(I27="atingiu nível de controle",$I$5,IF(I28="atingiu nível de controle",$I$5,$I$6))</f>
        <v>fazer controle</v>
      </c>
    </row>
    <row r="28" spans="3:10" x14ac:dyDescent="0.25">
      <c r="C28" s="21"/>
      <c r="D28" s="30"/>
      <c r="E28" s="30"/>
      <c r="F28" s="39"/>
      <c r="G28" s="21"/>
      <c r="H28" s="21"/>
      <c r="I28" s="21"/>
      <c r="J28" s="21"/>
    </row>
    <row r="29" spans="3:10" ht="20.25" customHeight="1" x14ac:dyDescent="0.25">
      <c r="C29" s="13" t="s">
        <v>53</v>
      </c>
      <c r="D29" s="29" t="s">
        <v>60</v>
      </c>
      <c r="E29" s="37" t="s">
        <v>61</v>
      </c>
      <c r="F29" s="38">
        <v>3</v>
      </c>
      <c r="G29" s="13">
        <v>1</v>
      </c>
      <c r="H29" s="13"/>
      <c r="I29" s="13" t="str">
        <f>IF(F29&gt;=1,$G$5,$G$6)</f>
        <v>atingiu nível de controle</v>
      </c>
      <c r="J29" s="13" t="str">
        <f>IF(I29="atingiu nível de controle",$I$5,IF(I30="atingiu nível de controle",$I$5,$I$6))</f>
        <v>fazer controle</v>
      </c>
    </row>
    <row r="30" spans="3:10" ht="20.25" customHeight="1" x14ac:dyDescent="0.25">
      <c r="C30" s="13"/>
      <c r="D30" s="29"/>
      <c r="E30" s="37"/>
      <c r="F30" s="38"/>
      <c r="G30" s="13"/>
      <c r="H30" s="13"/>
      <c r="I30" s="13"/>
      <c r="J30" s="13"/>
    </row>
  </sheetData>
  <sheetProtection selectLockedCells="1"/>
  <mergeCells count="68">
    <mergeCell ref="C1:J1"/>
    <mergeCell ref="C2:J2"/>
    <mergeCell ref="C3:J3"/>
    <mergeCell ref="C11:D11"/>
    <mergeCell ref="E11:F11"/>
    <mergeCell ref="G11:H12"/>
    <mergeCell ref="I11:J12"/>
    <mergeCell ref="C13:C14"/>
    <mergeCell ref="D13:D14"/>
    <mergeCell ref="J13:J14"/>
    <mergeCell ref="G13:H14"/>
    <mergeCell ref="F13:F14"/>
    <mergeCell ref="E13:E14"/>
    <mergeCell ref="I13:I14"/>
    <mergeCell ref="C15:C16"/>
    <mergeCell ref="D15:D16"/>
    <mergeCell ref="J15:J16"/>
    <mergeCell ref="C17:C18"/>
    <mergeCell ref="D17:D18"/>
    <mergeCell ref="J17:J18"/>
    <mergeCell ref="E17:E18"/>
    <mergeCell ref="F17:F18"/>
    <mergeCell ref="G17:H18"/>
    <mergeCell ref="I17:I18"/>
    <mergeCell ref="G15:H16"/>
    <mergeCell ref="E15:E16"/>
    <mergeCell ref="F15:F16"/>
    <mergeCell ref="I15:I16"/>
    <mergeCell ref="C25:C26"/>
    <mergeCell ref="D25:D26"/>
    <mergeCell ref="J25:J26"/>
    <mergeCell ref="C19:C20"/>
    <mergeCell ref="D19:D20"/>
    <mergeCell ref="J19:J20"/>
    <mergeCell ref="C21:C22"/>
    <mergeCell ref="D21:D22"/>
    <mergeCell ref="J21:J22"/>
    <mergeCell ref="C23:C24"/>
    <mergeCell ref="D23:D24"/>
    <mergeCell ref="G23:H23"/>
    <mergeCell ref="J23:J24"/>
    <mergeCell ref="G24:H24"/>
    <mergeCell ref="E25:E26"/>
    <mergeCell ref="F25:F26"/>
    <mergeCell ref="C27:C28"/>
    <mergeCell ref="D27:D28"/>
    <mergeCell ref="J27:J28"/>
    <mergeCell ref="C29:C30"/>
    <mergeCell ref="D29:D30"/>
    <mergeCell ref="J29:J30"/>
    <mergeCell ref="F29:F30"/>
    <mergeCell ref="G29:H30"/>
    <mergeCell ref="I29:I30"/>
    <mergeCell ref="E29:E30"/>
    <mergeCell ref="G25:H26"/>
    <mergeCell ref="I25:I26"/>
    <mergeCell ref="E27:E28"/>
    <mergeCell ref="F27:F28"/>
    <mergeCell ref="G27:H28"/>
    <mergeCell ref="I27:I28"/>
    <mergeCell ref="E21:E22"/>
    <mergeCell ref="F21:F22"/>
    <mergeCell ref="G21:H22"/>
    <mergeCell ref="I21:I22"/>
    <mergeCell ref="E19:E20"/>
    <mergeCell ref="F19:F20"/>
    <mergeCell ref="G19:H20"/>
    <mergeCell ref="I19:I20"/>
  </mergeCells>
  <conditionalFormatting sqref="J27:J28">
    <cfRule type="cellIs" dxfId="8" priority="33" operator="equal">
      <formula>$I$5</formula>
    </cfRule>
    <cfRule type="colorScale" priority="34">
      <colorScale>
        <cfvo type="formula" val="$I$6"/>
        <cfvo type="formula" val="$I$5"/>
        <color theme="3" tint="0.79998168889431442"/>
        <color theme="9" tint="0.59999389629810485"/>
      </colorScale>
    </cfRule>
    <cfRule type="colorScale" priority="35">
      <colorScale>
        <cfvo type="formula" val="$I$6"/>
        <cfvo type="max"/>
        <color theme="8" tint="0.79998168889431442"/>
        <color theme="9" tint="0.59999389629810485"/>
      </colorScale>
    </cfRule>
    <cfRule type="colorScale" priority="36">
      <colorScale>
        <cfvo type="min"/>
        <cfvo type="percentile" val="50"/>
        <cfvo type="max"/>
        <color rgb="FFF8696B"/>
        <color rgb="FFFCFCFF"/>
        <color rgb="FF63BE7B"/>
      </colorScale>
    </cfRule>
  </conditionalFormatting>
  <conditionalFormatting sqref="J25:J26">
    <cfRule type="cellIs" dxfId="7" priority="29" operator="equal">
      <formula>$I$5</formula>
    </cfRule>
    <cfRule type="colorScale" priority="30">
      <colorScale>
        <cfvo type="formula" val="$I$6"/>
        <cfvo type="formula" val="$I$5"/>
        <color theme="3" tint="0.79998168889431442"/>
        <color theme="9" tint="0.59999389629810485"/>
      </colorScale>
    </cfRule>
    <cfRule type="colorScale" priority="31">
      <colorScale>
        <cfvo type="formula" val="$I$6"/>
        <cfvo type="max"/>
        <color theme="8" tint="0.79998168889431442"/>
        <color theme="9" tint="0.59999389629810485"/>
      </colorScale>
    </cfRule>
    <cfRule type="colorScale" priority="32">
      <colorScale>
        <cfvo type="min"/>
        <cfvo type="percentile" val="50"/>
        <cfvo type="max"/>
        <color rgb="FFF8696B"/>
        <color rgb="FFFCFCFF"/>
        <color rgb="FF63BE7B"/>
      </colorScale>
    </cfRule>
  </conditionalFormatting>
  <conditionalFormatting sqref="J23:J24">
    <cfRule type="cellIs" dxfId="6" priority="25" operator="equal">
      <formula>$I$5</formula>
    </cfRule>
    <cfRule type="colorScale" priority="26">
      <colorScale>
        <cfvo type="formula" val="$I$6"/>
        <cfvo type="formula" val="$I$5"/>
        <color theme="3" tint="0.79998168889431442"/>
        <color theme="9" tint="0.59999389629810485"/>
      </colorScale>
    </cfRule>
    <cfRule type="colorScale" priority="27">
      <colorScale>
        <cfvo type="formula" val="$I$6"/>
        <cfvo type="max"/>
        <color theme="8" tint="0.79998168889431442"/>
        <color theme="9" tint="0.59999389629810485"/>
      </colorScale>
    </cfRule>
    <cfRule type="colorScale" priority="28">
      <colorScale>
        <cfvo type="min"/>
        <cfvo type="percentile" val="50"/>
        <cfvo type="max"/>
        <color rgb="FFF8696B"/>
        <color rgb="FFFCFCFF"/>
        <color rgb="FF63BE7B"/>
      </colorScale>
    </cfRule>
  </conditionalFormatting>
  <conditionalFormatting sqref="J21:J22">
    <cfRule type="cellIs" dxfId="5" priority="21" operator="equal">
      <formula>$I$5</formula>
    </cfRule>
    <cfRule type="colorScale" priority="22">
      <colorScale>
        <cfvo type="formula" val="$I$6"/>
        <cfvo type="formula" val="$I$5"/>
        <color theme="3" tint="0.79998168889431442"/>
        <color theme="9" tint="0.59999389629810485"/>
      </colorScale>
    </cfRule>
    <cfRule type="colorScale" priority="23">
      <colorScale>
        <cfvo type="formula" val="$I$6"/>
        <cfvo type="max"/>
        <color theme="8" tint="0.79998168889431442"/>
        <color theme="9" tint="0.59999389629810485"/>
      </colorScale>
    </cfRule>
    <cfRule type="colorScale" priority="24">
      <colorScale>
        <cfvo type="min"/>
        <cfvo type="percentile" val="50"/>
        <cfvo type="max"/>
        <color rgb="FFF8696B"/>
        <color rgb="FFFCFCFF"/>
        <color rgb="FF63BE7B"/>
      </colorScale>
    </cfRule>
  </conditionalFormatting>
  <conditionalFormatting sqref="J19:J20">
    <cfRule type="cellIs" dxfId="4" priority="17" operator="equal">
      <formula>$I$5</formula>
    </cfRule>
    <cfRule type="colorScale" priority="18">
      <colorScale>
        <cfvo type="formula" val="$I$6"/>
        <cfvo type="formula" val="$I$5"/>
        <color theme="3" tint="0.79998168889431442"/>
        <color theme="9" tint="0.59999389629810485"/>
      </colorScale>
    </cfRule>
    <cfRule type="colorScale" priority="19">
      <colorScale>
        <cfvo type="formula" val="$I$6"/>
        <cfvo type="max"/>
        <color theme="8" tint="0.79998168889431442"/>
        <color theme="9" tint="0.59999389629810485"/>
      </colorScale>
    </cfRule>
    <cfRule type="colorScale" priority="20">
      <colorScale>
        <cfvo type="min"/>
        <cfvo type="percentile" val="50"/>
        <cfvo type="max"/>
        <color rgb="FFF8696B"/>
        <color rgb="FFFCFCFF"/>
        <color rgb="FF63BE7B"/>
      </colorScale>
    </cfRule>
  </conditionalFormatting>
  <conditionalFormatting sqref="J17:J18">
    <cfRule type="cellIs" dxfId="3" priority="13" operator="equal">
      <formula>$I$5</formula>
    </cfRule>
    <cfRule type="colorScale" priority="14">
      <colorScale>
        <cfvo type="formula" val="$I$6"/>
        <cfvo type="formula" val="$I$5"/>
        <color theme="3" tint="0.79998168889431442"/>
        <color theme="9" tint="0.59999389629810485"/>
      </colorScale>
    </cfRule>
    <cfRule type="colorScale" priority="15">
      <colorScale>
        <cfvo type="formula" val="$I$6"/>
        <cfvo type="max"/>
        <color theme="8" tint="0.79998168889431442"/>
        <color theme="9" tint="0.59999389629810485"/>
      </colorScale>
    </cfRule>
    <cfRule type="colorScale" priority="16">
      <colorScale>
        <cfvo type="min"/>
        <cfvo type="percentile" val="50"/>
        <cfvo type="max"/>
        <color rgb="FFF8696B"/>
        <color rgb="FFFCFCFF"/>
        <color rgb="FF63BE7B"/>
      </colorScale>
    </cfRule>
  </conditionalFormatting>
  <conditionalFormatting sqref="J15:J16">
    <cfRule type="cellIs" dxfId="2" priority="9" operator="equal">
      <formula>$I$5</formula>
    </cfRule>
    <cfRule type="colorScale" priority="10">
      <colorScale>
        <cfvo type="formula" val="$I$6"/>
        <cfvo type="formula" val="$I$5"/>
        <color theme="3" tint="0.79998168889431442"/>
        <color theme="9" tint="0.59999389629810485"/>
      </colorScale>
    </cfRule>
    <cfRule type="colorScale" priority="11">
      <colorScale>
        <cfvo type="formula" val="$I$6"/>
        <cfvo type="max"/>
        <color theme="8" tint="0.79998168889431442"/>
        <color theme="9" tint="0.59999389629810485"/>
      </colorScale>
    </cfRule>
    <cfRule type="colorScale" priority="12">
      <colorScale>
        <cfvo type="min"/>
        <cfvo type="percentile" val="50"/>
        <cfvo type="max"/>
        <color rgb="FFF8696B"/>
        <color rgb="FFFCFCFF"/>
        <color rgb="FF63BE7B"/>
      </colorScale>
    </cfRule>
  </conditionalFormatting>
  <conditionalFormatting sqref="J13:J14">
    <cfRule type="cellIs" dxfId="1" priority="5" operator="equal">
      <formula>$I$5</formula>
    </cfRule>
    <cfRule type="colorScale" priority="6">
      <colorScale>
        <cfvo type="formula" val="$I$6"/>
        <cfvo type="formula" val="$I$5"/>
        <color theme="3" tint="0.79998168889431442"/>
        <color theme="9" tint="0.59999389629810485"/>
      </colorScale>
    </cfRule>
    <cfRule type="colorScale" priority="7">
      <colorScale>
        <cfvo type="formula" val="$I$6"/>
        <cfvo type="max"/>
        <color theme="8" tint="0.79998168889431442"/>
        <color theme="9" tint="0.59999389629810485"/>
      </colorScale>
    </cfRule>
    <cfRule type="colorScale" priority="8">
      <colorScale>
        <cfvo type="min"/>
        <cfvo type="percentile" val="50"/>
        <cfvo type="max"/>
        <color rgb="FFF8696B"/>
        <color rgb="FFFCFCFF"/>
        <color rgb="FF63BE7B"/>
      </colorScale>
    </cfRule>
  </conditionalFormatting>
  <conditionalFormatting sqref="J29:J30">
    <cfRule type="cellIs" dxfId="0" priority="1" operator="equal">
      <formula>$I$5</formula>
    </cfRule>
    <cfRule type="colorScale" priority="2">
      <colorScale>
        <cfvo type="formula" val="$I$6"/>
        <cfvo type="formula" val="$I$5"/>
        <color theme="3" tint="0.79998168889431442"/>
        <color theme="9" tint="0.59999389629810485"/>
      </colorScale>
    </cfRule>
    <cfRule type="colorScale" priority="3">
      <colorScale>
        <cfvo type="formula" val="$I$6"/>
        <cfvo type="max"/>
        <color theme="8" tint="0.79998168889431442"/>
        <color theme="9" tint="0.59999389629810485"/>
      </colorScale>
    </cfRule>
    <cfRule type="colorScale" priority="4">
      <colorScale>
        <cfvo type="min"/>
        <cfvo type="percentile" val="50"/>
        <cfvo type="max"/>
        <color rgb="FFF8696B"/>
        <color rgb="FFFCFCFF"/>
        <color rgb="FF63BE7B"/>
      </colorScale>
    </cfRule>
  </conditionalFormatting>
  <dataValidations count="1">
    <dataValidation type="list" allowBlank="1" showInputMessage="1" showErrorMessage="1" sqref="E23:E24" xr:uid="{00000000-0002-0000-0200-000000000000}">
      <formula1>$D$8:$E$8</formula1>
    </dataValidation>
  </dataValidation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Apresentação</vt:lpstr>
      <vt:lpstr>MIP Soja</vt:lpstr>
      <vt:lpstr>MIP Milho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Maiara Franzoni</dc:creator>
  <cp:lastModifiedBy>Cintia Souza</cp:lastModifiedBy>
  <dcterms:created xsi:type="dcterms:W3CDTF">2018-12-21T12:17:25Z</dcterms:created>
  <dcterms:modified xsi:type="dcterms:W3CDTF">2020-11-03T21:24:50Z</dcterms:modified>
</cp:coreProperties>
</file>